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https://usdagcc-my.sharepoint.com/personal/kathryn_fidler_usda_gov/Documents/"/>
    </mc:Choice>
  </mc:AlternateContent>
  <xr:revisionPtr revIDLastSave="0" documentId="8_{9CAEA020-A49D-4878-989F-CC642EB16224}" xr6:coauthVersionLast="47" xr6:coauthVersionMax="47" xr10:uidLastSave="{00000000-0000-0000-0000-000000000000}"/>
  <bookViews>
    <workbookView xWindow="-110" yWindow="-110" windowWidth="19420" windowHeight="10420" tabRatio="765" firstSheet="1" activeTab="5" xr2:uid="{00000000-000D-0000-FFFF-FFFF00000000}"/>
  </bookViews>
  <sheets>
    <sheet name="Datasheet Instructions" sheetId="3" r:id="rId1"/>
    <sheet name="Rapid Approach Screening" sheetId="1" r:id="rId2"/>
    <sheet name="Standard Approach Assessment" sheetId="2" r:id="rId3"/>
    <sheet name="Selected Practices" sheetId="8" r:id="rId4"/>
    <sheet name="GAMR Monarch BMP" sheetId="9" r:id="rId5"/>
    <sheet name="TN9_Table 3" sheetId="6" r:id="rId6"/>
  </sheets>
  <definedNames>
    <definedName name="_xlnm.Print_Area" localSheetId="0">'Datasheet Instructions'!$A$1:$BG$29</definedName>
    <definedName name="_xlnm.Print_Area" localSheetId="1">'Rapid Approach Screening'!$A$1:$BG$19</definedName>
    <definedName name="_xlnm.Print_Area" localSheetId="2">'Standard Approach Assessment'!$A$2:$BH$111</definedName>
    <definedName name="_xlnm.Print_Area" localSheetId="5">'TN9_Table 3'!$A$1:$S$195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28" i="2" l="1"/>
  <c r="BC28" i="2"/>
  <c r="I28" i="2"/>
  <c r="I26" i="2"/>
  <c r="BH20" i="2" l="1"/>
  <c r="BC20" i="2"/>
  <c r="I20" i="2"/>
  <c r="BG38" i="2" l="1"/>
  <c r="I17" i="2" l="1"/>
  <c r="BC17" i="2"/>
  <c r="BH18" i="2"/>
  <c r="I14" i="2"/>
  <c r="BC14" i="2"/>
  <c r="BH15" i="2"/>
  <c r="BG68" i="2" l="1"/>
  <c r="BG54" i="2"/>
  <c r="BB44" i="2" l="1"/>
  <c r="BH30" i="2"/>
  <c r="I12" i="2"/>
  <c r="BC12" i="2"/>
  <c r="BA61" i="2"/>
  <c r="BA62" i="2"/>
  <c r="BA60" i="2"/>
  <c r="BA56" i="2"/>
  <c r="BB49" i="2"/>
  <c r="BB40" i="2"/>
  <c r="BA76" i="2"/>
  <c r="BB48" i="2"/>
  <c r="BC30" i="2"/>
  <c r="I30" i="2"/>
  <c r="BC32" i="2"/>
  <c r="BH50" i="2" l="1"/>
  <c r="BH25" i="2" l="1"/>
  <c r="BH10" i="2"/>
  <c r="I25" i="2"/>
  <c r="I10" i="2"/>
  <c r="BA75" i="2"/>
  <c r="BA77" i="2" l="1"/>
  <c r="BA70" i="2"/>
  <c r="G44" i="2" l="1"/>
  <c r="I32" i="2"/>
  <c r="BH26" i="2"/>
  <c r="BH64" i="2" l="1"/>
  <c r="BH63" i="2"/>
  <c r="BH62" i="2"/>
  <c r="BH58" i="2"/>
  <c r="BH57" i="2"/>
  <c r="BH56" i="2"/>
  <c r="BH78" i="2"/>
  <c r="BH77" i="2"/>
  <c r="BH73" i="2"/>
  <c r="BH72" i="2"/>
  <c r="BH70" i="2"/>
  <c r="BH49" i="2"/>
  <c r="BH45" i="2"/>
  <c r="BH44" i="2"/>
  <c r="BH42" i="2"/>
  <c r="BH40" i="2"/>
  <c r="BH34" i="2"/>
  <c r="BH32" i="2"/>
  <c r="BH12" i="2"/>
  <c r="BK25" i="2" l="1"/>
  <c r="BK11" i="2"/>
  <c r="BK70" i="2"/>
  <c r="BK56" i="2"/>
  <c r="BK41" i="2"/>
  <c r="G40" i="2"/>
  <c r="G42" i="2"/>
  <c r="G45" i="2"/>
  <c r="G49" i="2"/>
  <c r="G50" i="2"/>
  <c r="AN94" i="2" l="1"/>
  <c r="BM94" i="2" s="1"/>
  <c r="AR94" i="2" s="1"/>
  <c r="Y94" i="2"/>
  <c r="BL94" i="2" l="1"/>
  <c r="AD94" i="2" s="1"/>
  <c r="BA94" i="2"/>
  <c r="BN94" i="2" s="1"/>
  <c r="BE94" i="2" s="1"/>
  <c r="BC26" i="2"/>
  <c r="I57" i="2" l="1"/>
  <c r="I78" i="2"/>
  <c r="I77" i="2"/>
  <c r="I73" i="2"/>
  <c r="I72" i="2"/>
  <c r="I70" i="2"/>
  <c r="I64" i="2"/>
  <c r="I63" i="2"/>
  <c r="I62" i="2"/>
  <c r="I58" i="2"/>
  <c r="I56" i="2"/>
  <c r="I34" i="2" l="1"/>
  <c r="BI25" i="2" s="1"/>
  <c r="BI11" i="2"/>
  <c r="BJ11" i="2" l="1"/>
  <c r="BC34" i="2" l="1"/>
  <c r="BJ25" i="2" s="1"/>
  <c r="BJ41" i="2" l="1"/>
  <c r="Y89" i="2" s="1"/>
  <c r="BL89" i="2" l="1"/>
  <c r="AD89" i="2" s="1"/>
  <c r="BI70" i="2"/>
  <c r="BI56" i="2"/>
  <c r="AN83" i="2" s="1"/>
  <c r="BM83" i="2" s="1"/>
  <c r="AR83" i="2" s="1"/>
  <c r="BI41" i="2"/>
  <c r="Y83" i="2" s="1"/>
  <c r="BL83" i="2" l="1"/>
  <c r="AD83" i="2" s="1"/>
  <c r="BA83" i="2"/>
  <c r="BN83" i="2" s="1"/>
  <c r="BE83" i="2" s="1"/>
  <c r="BJ56" i="2"/>
  <c r="BJ70" i="2"/>
  <c r="AN89" i="2" l="1"/>
  <c r="BM89" i="2" s="1"/>
  <c r="AR89" i="2" s="1"/>
  <c r="BA89" i="2" l="1"/>
  <c r="BN89" i="2" s="1"/>
  <c r="BE8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Oja, Mark - NRCS, St. Paul, MN</author>
    <author>Cronin, James - NRCS, Des Moines, IA</author>
  </authors>
  <commentList>
    <comment ref="BG9" authorId="0" shapeId="0" xr:uid="{00000000-0006-0000-0200-000001000000}">
      <text>
        <r>
          <rPr>
            <sz val="9"/>
            <color indexed="81"/>
            <rFont val="Tahoma"/>
            <family val="2"/>
          </rPr>
          <t>Score the "Applied Condition" based on the appropriate "Benchmark" point category</t>
        </r>
      </text>
    </comment>
    <comment ref="BG24" authorId="1" shapeId="0" xr:uid="{00000000-0006-0000-0200-000002000000}">
      <text>
        <r>
          <rPr>
            <sz val="9"/>
            <color indexed="81"/>
            <rFont val="Tahoma"/>
            <family val="2"/>
          </rPr>
          <t xml:space="preserve">Score the "Applied Condition" based on the appropriate "Benchmark" point category
</t>
        </r>
      </text>
    </comment>
    <comment ref="BG39" authorId="0" shapeId="0" xr:uid="{00000000-0006-0000-0200-000003000000}">
      <text>
        <r>
          <rPr>
            <sz val="9"/>
            <color indexed="81"/>
            <rFont val="Tahoma"/>
            <family val="2"/>
          </rPr>
          <t xml:space="preserve">Score the "Applied Condition" based on the appropriate "Benchmark" point category
</t>
        </r>
      </text>
    </comment>
    <comment ref="BF55" authorId="0" shapeId="0" xr:uid="{00000000-0006-0000-0200-000004000000}">
      <text>
        <r>
          <rPr>
            <sz val="9"/>
            <color indexed="81"/>
            <rFont val="Tahoma"/>
            <family val="2"/>
          </rPr>
          <t>Score the "Applied Condition" based on the appropriate "Benchmark" point category</t>
        </r>
      </text>
    </comment>
    <comment ref="BG69" authorId="0" shapeId="0" xr:uid="{00000000-0006-0000-0200-000005000000}">
      <text>
        <r>
          <rPr>
            <sz val="9"/>
            <color indexed="81"/>
            <rFont val="Tahoma"/>
            <family val="2"/>
          </rPr>
          <t>Score the "Applied Condition" based on the appropriate "Benchmark" point category</t>
        </r>
      </text>
    </comment>
  </commentList>
</comments>
</file>

<file path=xl/sharedStrings.xml><?xml version="1.0" encoding="utf-8"?>
<sst xmlns="http://schemas.openxmlformats.org/spreadsheetml/2006/main" count="341" uniqueCount="249">
  <si>
    <r>
      <rPr>
        <b/>
        <sz val="12"/>
        <rFont val="Arial"/>
        <family val="2"/>
      </rPr>
      <t>STEP 2:  RAPID APPROACH: SCREENING LEVEL CRITERIA EVALUATION OF ASSESSMENT AREAS</t>
    </r>
  </si>
  <si>
    <r>
      <rPr>
        <b/>
        <sz val="11"/>
        <rFont val="Arial"/>
        <family val="2"/>
      </rPr>
      <t>Select Appropriate Monarch Plant Community Type for AA</t>
    </r>
  </si>
  <si>
    <r>
      <rPr>
        <b/>
        <sz val="11"/>
        <rFont val="Arial"/>
        <family val="2"/>
      </rPr>
      <t>Benchmark Rating</t>
    </r>
  </si>
  <si>
    <r>
      <rPr>
        <b/>
        <sz val="11"/>
        <rFont val="Arial"/>
        <family val="2"/>
      </rPr>
      <t>Planned Rating</t>
    </r>
  </si>
  <si>
    <t>Crop</t>
  </si>
  <si>
    <t>Poor</t>
  </si>
  <si>
    <t>Monotypic Grasses</t>
  </si>
  <si>
    <t>Brush</t>
  </si>
  <si>
    <t>Benchmark Score</t>
  </si>
  <si>
    <t>Planned Score</t>
  </si>
  <si>
    <t>Number of Stems</t>
  </si>
  <si>
    <r>
      <rPr>
        <b/>
        <sz val="11"/>
        <rFont val="Arial"/>
        <family val="2"/>
      </rPr>
      <t xml:space="preserve">0.00 </t>
    </r>
    <r>
      <rPr>
        <b/>
        <sz val="11"/>
        <color rgb="FF221F1F"/>
        <rFont val="Arial"/>
        <family val="2"/>
      </rPr>
      <t xml:space="preserve">– </t>
    </r>
    <r>
      <rPr>
        <b/>
        <sz val="11"/>
        <rFont val="Arial"/>
        <family val="2"/>
      </rPr>
      <t>0.25 (</t>
    </r>
    <r>
      <rPr>
        <b/>
        <i/>
        <sz val="11"/>
        <rFont val="Arial"/>
        <family val="2"/>
      </rPr>
      <t>poor</t>
    </r>
    <r>
      <rPr>
        <b/>
        <sz val="11"/>
        <rFont val="Arial"/>
        <family val="2"/>
      </rPr>
      <t>)</t>
    </r>
  </si>
  <si>
    <r>
      <rPr>
        <b/>
        <sz val="11"/>
        <rFont val="Arial"/>
        <family val="2"/>
      </rPr>
      <t xml:space="preserve">0.26 </t>
    </r>
    <r>
      <rPr>
        <b/>
        <sz val="11"/>
        <color rgb="FF221F1F"/>
        <rFont val="Arial"/>
        <family val="2"/>
      </rPr>
      <t xml:space="preserve">– </t>
    </r>
    <r>
      <rPr>
        <b/>
        <sz val="11"/>
        <rFont val="Arial"/>
        <family val="2"/>
      </rPr>
      <t>0.49 (</t>
    </r>
    <r>
      <rPr>
        <b/>
        <i/>
        <sz val="11"/>
        <rFont val="Arial"/>
        <family val="2"/>
      </rPr>
      <t>fair</t>
    </r>
    <r>
      <rPr>
        <b/>
        <sz val="11"/>
        <rFont val="Arial"/>
        <family val="2"/>
      </rPr>
      <t>)</t>
    </r>
  </si>
  <si>
    <r>
      <rPr>
        <b/>
        <sz val="11"/>
        <color rgb="FF221F1F"/>
        <rFont val="Arial"/>
        <family val="2"/>
      </rPr>
      <t>0.50 – 0.74 (</t>
    </r>
    <r>
      <rPr>
        <b/>
        <i/>
        <sz val="11"/>
        <color rgb="FF221F1F"/>
        <rFont val="Arial"/>
        <family val="2"/>
      </rPr>
      <t>good</t>
    </r>
    <r>
      <rPr>
        <b/>
        <sz val="11"/>
        <color rgb="FF221F1F"/>
        <rFont val="Arial"/>
        <family val="2"/>
      </rPr>
      <t>)</t>
    </r>
  </si>
  <si>
    <r>
      <rPr>
        <b/>
        <sz val="11"/>
        <color rgb="FF221F1F"/>
        <rFont val="Arial"/>
        <family val="2"/>
      </rPr>
      <t>0.75 – 1.00 (</t>
    </r>
    <r>
      <rPr>
        <b/>
        <i/>
        <sz val="11"/>
        <color rgb="FF221F1F"/>
        <rFont val="Arial"/>
        <family val="2"/>
      </rPr>
      <t>excellent</t>
    </r>
    <r>
      <rPr>
        <b/>
        <sz val="11"/>
        <color rgb="FF221F1F"/>
        <rFont val="Arial"/>
        <family val="2"/>
      </rPr>
      <t>)</t>
    </r>
  </si>
  <si>
    <r>
      <rPr>
        <b/>
        <sz val="11"/>
        <rFont val="Arial"/>
        <family val="2"/>
      </rPr>
      <t>V</t>
    </r>
    <r>
      <rPr>
        <b/>
        <vertAlign val="superscript"/>
        <sz val="11"/>
        <rFont val="Arial"/>
        <family val="2"/>
      </rPr>
      <t>WMR</t>
    </r>
    <r>
      <rPr>
        <b/>
        <sz val="11"/>
        <rFont val="Arial"/>
        <family val="2"/>
      </rPr>
      <t>: Weed Management Risk Condition</t>
    </r>
  </si>
  <si>
    <r>
      <rPr>
        <b/>
        <sz val="11"/>
        <rFont val="Arial"/>
        <family val="2"/>
      </rPr>
      <t>Selected Alternatives</t>
    </r>
    <r>
      <rPr>
        <b/>
        <sz val="7"/>
        <rFont val="Arial"/>
        <family val="2"/>
      </rPr>
      <t xml:space="preserve"> </t>
    </r>
    <r>
      <rPr>
        <b/>
        <sz val="11"/>
        <rFont val="Arial"/>
        <family val="2"/>
      </rPr>
      <t xml:space="preserve">(STEP 4)
</t>
    </r>
    <r>
      <rPr>
        <b/>
        <sz val="11"/>
        <rFont val="Arial"/>
        <family val="2"/>
      </rPr>
      <t xml:space="preserve">(Unless selected, label AA as </t>
    </r>
    <r>
      <rPr>
        <b/>
        <i/>
        <sz val="11"/>
        <rFont val="Arial"/>
        <family val="2"/>
      </rPr>
      <t xml:space="preserve">OUT </t>
    </r>
    <r>
      <rPr>
        <b/>
        <sz val="11"/>
        <rFont val="Arial"/>
        <family val="2"/>
      </rPr>
      <t>on the project map)</t>
    </r>
  </si>
  <si>
    <r>
      <rPr>
        <b/>
        <sz val="11"/>
        <rFont val="Arial"/>
        <family val="2"/>
      </rPr>
      <t xml:space="preserve">Selected Alternatives (STEP 4)
(Unless selected, label AA as </t>
    </r>
    <r>
      <rPr>
        <b/>
        <i/>
        <sz val="11"/>
        <rFont val="Arial"/>
        <family val="2"/>
      </rPr>
      <t xml:space="preserve">OUT </t>
    </r>
    <r>
      <rPr>
        <b/>
        <sz val="11"/>
        <rFont val="Arial"/>
        <family val="2"/>
      </rPr>
      <t>on the project map)</t>
    </r>
  </si>
  <si>
    <t>Owner/Operator:</t>
  </si>
  <si>
    <t>Identification # (farm, tract, field #, etc as required):</t>
  </si>
  <si>
    <t>Field Office:</t>
  </si>
  <si>
    <t>NRCS Planner and/or Consulting Biologist (NRCS or Partner):</t>
  </si>
  <si>
    <t>Date:</t>
  </si>
  <si>
    <t>Acres:</t>
  </si>
  <si>
    <t>ROP Location (Latitude)</t>
  </si>
  <si>
    <t>ROP Location (Longitude)</t>
  </si>
  <si>
    <t>Compass Bearing:</t>
  </si>
  <si>
    <r>
      <rPr>
        <sz val="11"/>
        <color rgb="FF221F1F"/>
        <rFont val="Arial"/>
        <family val="2"/>
      </rPr>
      <t xml:space="preserve">Milkweed absent in belt transects </t>
    </r>
    <r>
      <rPr>
        <sz val="11"/>
        <rFont val="Arial"/>
        <family val="2"/>
      </rPr>
      <t>and the AA (</t>
    </r>
    <r>
      <rPr>
        <b/>
        <sz val="11"/>
        <rFont val="Arial"/>
        <family val="2"/>
      </rPr>
      <t>0.10</t>
    </r>
    <r>
      <rPr>
        <sz val="11"/>
        <rFont val="Arial"/>
        <family val="2"/>
      </rPr>
      <t>)</t>
    </r>
  </si>
  <si>
    <t>ROP Label:     1</t>
  </si>
  <si>
    <t>ROP Label:     2</t>
  </si>
  <si>
    <t xml:space="preserve">ROP Label:     3 </t>
  </si>
  <si>
    <r>
      <rPr>
        <b/>
        <sz val="14"/>
        <color rgb="FF000000"/>
        <rFont val="Arial"/>
        <family val="2"/>
      </rPr>
      <t>STEP 1</t>
    </r>
    <r>
      <rPr>
        <b/>
        <sz val="12"/>
        <color rgb="FF000000"/>
        <rFont val="Arial"/>
        <family val="2"/>
      </rPr>
      <t>:</t>
    </r>
    <r>
      <rPr>
        <sz val="12"/>
        <color rgb="FF000000"/>
        <rFont val="Arial"/>
        <family val="2"/>
      </rPr>
      <t xml:space="preserve">  Complete Landowner, Farm and transect location information (if applicable).  Insert notes as necessary.</t>
    </r>
  </si>
  <si>
    <r>
      <t>V</t>
    </r>
    <r>
      <rPr>
        <b/>
        <vertAlign val="superscript"/>
        <sz val="11"/>
        <rFont val="Arial"/>
        <family val="2"/>
      </rPr>
      <t>FC</t>
    </r>
    <r>
      <rPr>
        <b/>
        <sz val="11"/>
        <rFont val="Arial"/>
        <family val="2"/>
      </rPr>
      <t>:  Average nectaring forb cover within the AA</t>
    </r>
  </si>
  <si>
    <r>
      <t>V</t>
    </r>
    <r>
      <rPr>
        <b/>
        <vertAlign val="superscript"/>
        <sz val="11"/>
        <rFont val="Arial"/>
        <family val="2"/>
      </rPr>
      <t>FR</t>
    </r>
    <r>
      <rPr>
        <b/>
        <sz val="11"/>
        <rFont val="Arial"/>
        <family val="2"/>
      </rPr>
      <t>:  Average number of nectaring forb-species within the AA.</t>
    </r>
  </si>
  <si>
    <r>
      <t xml:space="preserve">A Benchmark Habitat Condition Rating will be generated.  Determine the benchmark rating; Poor, Fair, Good or Excellent.  </t>
    </r>
    <r>
      <rPr>
        <b/>
        <i/>
        <sz val="12"/>
        <color rgb="FF000000"/>
        <rFont val="Arial"/>
        <family val="2"/>
      </rPr>
      <t>A rating of Good or Excellent is required to meet planning criteria.</t>
    </r>
  </si>
  <si>
    <t>Habitat Condition Score Ranges (and Associated Ratings)</t>
  </si>
  <si>
    <t xml:space="preserve">      Benchmark Condition</t>
  </si>
  <si>
    <t>Average</t>
  </si>
  <si>
    <r>
      <t xml:space="preserve">For AA's that do not meet minimum planning criteria, or the decision maker wishes to improve the benchmark habitat quality, review the associated planning alternatives relative to the existing benchmark rating.  </t>
    </r>
    <r>
      <rPr>
        <b/>
        <i/>
        <u/>
        <sz val="12"/>
        <color rgb="FF000000"/>
        <rFont val="Arial"/>
        <family val="2"/>
      </rPr>
      <t>Place an "X" in the appropriate yellow check box for the planning alternative</t>
    </r>
    <r>
      <rPr>
        <sz val="12"/>
        <color rgb="FF000000"/>
        <rFont val="Arial"/>
        <family val="2"/>
      </rPr>
      <t xml:space="preserve"> that the decision maker chooses.  Complete this for each variable.  </t>
    </r>
  </si>
  <si>
    <t>Applied Score</t>
  </si>
  <si>
    <t>NOTES:</t>
  </si>
  <si>
    <r>
      <rPr>
        <b/>
        <u/>
        <sz val="12"/>
        <color rgb="FF000000"/>
        <rFont val="Arial"/>
        <family val="2"/>
      </rPr>
      <t>STEP 1: GENERAL INSTRUCTIONS.</t>
    </r>
    <r>
      <rPr>
        <sz val="11"/>
        <color rgb="FF000000"/>
        <rFont val="Arial"/>
        <family val="2"/>
      </rPr>
      <t xml:space="preserve">  All assessment areas will be evaluated on a separate datasheet.  If a factor is not applicable do not score that factor.  While every factor may not fit every situation, the WHEG should be completed by placing the corresponding score in the "Benchmark" column which most closely represents that factor.  Planners should carefully asses each factor prior to assigning the score to a particular situation.  This score represents the habitat in its current, untreated state.  Interpolate between values if necessary.  All scores are for current year (previous 12 months) unless otherwise stated.  The "Planned" column is the expected score when the conservation plan or practice is established.  If a factor is scored as N/A do not count that factor in the total. </t>
    </r>
    <r>
      <rPr>
        <b/>
        <sz val="11"/>
        <color rgb="FF000000"/>
        <rFont val="Arial"/>
        <family val="2"/>
      </rPr>
      <t xml:space="preserve"> In order to achieve the RMS planning criteria of &gt;0.50, the "planned" rating must be </t>
    </r>
    <r>
      <rPr>
        <b/>
        <i/>
        <sz val="11"/>
        <color rgb="FF000000"/>
        <rFont val="Arial"/>
        <family val="2"/>
      </rPr>
      <t xml:space="preserve">good </t>
    </r>
    <r>
      <rPr>
        <b/>
        <sz val="11"/>
        <color rgb="FF000000"/>
        <rFont val="Arial"/>
        <family val="2"/>
      </rPr>
      <t>or greater.</t>
    </r>
  </si>
  <si>
    <t>Benchmark Composite Score</t>
  </si>
  <si>
    <t xml:space="preserve">STEP 4:  DETERMINE PLANNED HABITAT CONDITION RATING                       </t>
  </si>
  <si>
    <t>STEPS 5-6: DOCUMENT DECISIONS AND EVALUATE PLAN IMPLEMENTATION (APPLIED CONDITION)</t>
  </si>
  <si>
    <t>B</t>
  </si>
  <si>
    <t>P</t>
  </si>
  <si>
    <t>A</t>
  </si>
  <si>
    <t>Benchmark Score  Breeding Habitat</t>
  </si>
  <si>
    <t>Benchmark Score   Nectaring Habitat</t>
  </si>
  <si>
    <t>Planned Score/Rating  Breeding Habitat</t>
  </si>
  <si>
    <t>Planned Score/Rating              Nectaring Habitat</t>
  </si>
  <si>
    <t>Planned Composite Score/Rating</t>
  </si>
  <si>
    <t>Applied Score/Rating  Breeding Habitat</t>
  </si>
  <si>
    <t>Applied Score/Rating   Nectaring Habitat</t>
  </si>
  <si>
    <t>Applied Composite Score/Rating</t>
  </si>
  <si>
    <t>BENCHMARK HABITAT CONDITION</t>
  </si>
  <si>
    <t>PLANNED HABITAT CONDITION</t>
  </si>
  <si>
    <t>APPLIED HABITAT CONDITION</t>
  </si>
  <si>
    <t>P3</t>
  </si>
  <si>
    <t>P2</t>
  </si>
  <si>
    <t>P1</t>
  </si>
  <si>
    <t>ROP 1</t>
  </si>
  <si>
    <t>ROP 2</t>
  </si>
  <si>
    <t>ROP 3</t>
  </si>
  <si>
    <t>Applied
Score</t>
  </si>
  <si>
    <t xml:space="preserve">Assessment Area:  </t>
  </si>
  <si>
    <r>
      <t xml:space="preserve">Milkweed absent in belt transects; however, individual milkweed stems present in the AA </t>
    </r>
    <r>
      <rPr>
        <b/>
        <sz val="11"/>
        <color rgb="FF221F1F"/>
        <rFont val="Arial"/>
        <family val="2"/>
      </rPr>
      <t>(0.15)</t>
    </r>
  </si>
  <si>
    <t>Apply this step only to  plant community type: OTHER PRIMARILY HERBACEOUS COMMUNITIES.</t>
  </si>
  <si>
    <t>Number of 
Stems</t>
  </si>
  <si>
    <t xml:space="preserve">Transect Data (milkweed density):  </t>
  </si>
  <si>
    <t xml:space="preserve">Plot Data (forb cover):  </t>
  </si>
  <si>
    <t xml:space="preserve">Plot Data (forb richness):  </t>
  </si>
  <si>
    <r>
      <t xml:space="preserve">AA meets all conditions described  for a score of 0.5 (above), AND the Client agrees to implement off-site drift prevention or mitigation practices and/or techniques from Table 3 of TN 190-AGR-9 totaling an index score of at least 20.  </t>
    </r>
    <r>
      <rPr>
        <b/>
        <sz val="11"/>
        <rFont val="Arial"/>
        <family val="2"/>
      </rPr>
      <t>(0.85)</t>
    </r>
  </si>
  <si>
    <r>
      <t xml:space="preserve"> </t>
    </r>
    <r>
      <rPr>
        <i/>
        <sz val="11"/>
        <color rgb="FF000000"/>
        <rFont val="Arial"/>
        <family val="2"/>
      </rPr>
      <t>Check this box if:</t>
    </r>
  </si>
  <si>
    <t>Code</t>
  </si>
  <si>
    <t>Upland Wildlife Habitat Management</t>
  </si>
  <si>
    <t>Brush Management</t>
  </si>
  <si>
    <t>Herbaceous Weed Treatment</t>
  </si>
  <si>
    <t>High Tunnel System</t>
  </si>
  <si>
    <t>Conservation Cover</t>
  </si>
  <si>
    <t>Conservation Crop Rotation</t>
  </si>
  <si>
    <t xml:space="preserve">Residue and Tillage Management, No-Till </t>
  </si>
  <si>
    <t>Prescribed Burning</t>
  </si>
  <si>
    <t>Cover Crop</t>
  </si>
  <si>
    <t>Critical Area Planting</t>
  </si>
  <si>
    <t xml:space="preserve">Residue and Tillage Management, Reduced Till </t>
  </si>
  <si>
    <t>Well Decommissioning</t>
  </si>
  <si>
    <t>Dike</t>
  </si>
  <si>
    <t>Diversion</t>
  </si>
  <si>
    <t>Pond</t>
  </si>
  <si>
    <t>Fence</t>
  </si>
  <si>
    <t>Field Border</t>
  </si>
  <si>
    <t>Riparian Herbaceous Cover</t>
  </si>
  <si>
    <t>Riparian Forest Buffer</t>
  </si>
  <si>
    <t>Filter Strip</t>
  </si>
  <si>
    <t>Fire Break</t>
  </si>
  <si>
    <t>Fish Passage</t>
  </si>
  <si>
    <t>Mulching</t>
  </si>
  <si>
    <t>Obstruction Removal</t>
  </si>
  <si>
    <t>Forage Harvest Management</t>
  </si>
  <si>
    <t>Livestock Pipeline</t>
  </si>
  <si>
    <t>Prescribed Grazing</t>
  </si>
  <si>
    <t>Pumping Plant</t>
  </si>
  <si>
    <t>Heavy Use Area Protection</t>
  </si>
  <si>
    <t>Structure for Water Control</t>
  </si>
  <si>
    <t>Nutrient Management</t>
  </si>
  <si>
    <t>Subsurface Drain</t>
  </si>
  <si>
    <t>Watering Facility</t>
  </si>
  <si>
    <t>Underground Outlet</t>
  </si>
  <si>
    <t>Water Well</t>
  </si>
  <si>
    <t>Wetland Wildlife Habitat Management</t>
  </si>
  <si>
    <t>Early Successional Habitat Development/Management</t>
  </si>
  <si>
    <t>Wetland Restoration</t>
  </si>
  <si>
    <t>Wetland Enhancement</t>
  </si>
  <si>
    <r>
      <t>Planned Score</t>
    </r>
    <r>
      <rPr>
        <b/>
        <vertAlign val="superscript"/>
        <sz val="11"/>
        <rFont val="Arial"/>
        <family val="2"/>
      </rPr>
      <t>7</t>
    </r>
  </si>
  <si>
    <r>
      <t xml:space="preserve">&gt; 3.5 in the transect and two or more species 
</t>
    </r>
    <r>
      <rPr>
        <i/>
        <sz val="11"/>
        <rFont val="Arial"/>
        <family val="2"/>
      </rPr>
      <t xml:space="preserve">Asclepias </t>
    </r>
    <r>
      <rPr>
        <sz val="11"/>
        <rFont val="Arial"/>
        <family val="2"/>
      </rPr>
      <t>represented in V</t>
    </r>
    <r>
      <rPr>
        <vertAlign val="superscript"/>
        <sz val="11"/>
        <rFont val="Arial"/>
        <family val="2"/>
      </rPr>
      <t>MWD</t>
    </r>
    <r>
      <rPr>
        <sz val="11"/>
        <rFont val="Arial"/>
        <family val="2"/>
      </rPr>
      <t xml:space="preserve">  </t>
    </r>
    <r>
      <rPr>
        <b/>
        <sz val="11"/>
        <rFont val="Arial"/>
        <family val="2"/>
      </rPr>
      <t>(1.00)</t>
    </r>
  </si>
  <si>
    <t>Ecological Site Description 
(if available):</t>
  </si>
  <si>
    <r>
      <t>Selected Alternatives</t>
    </r>
    <r>
      <rPr>
        <b/>
        <vertAlign val="superscript"/>
        <sz val="11"/>
        <rFont val="Arial"/>
        <family val="2"/>
      </rPr>
      <t>4</t>
    </r>
    <r>
      <rPr>
        <b/>
        <sz val="11"/>
        <rFont val="Arial"/>
        <family val="2"/>
      </rPr>
      <t xml:space="preserve"> (STEP 4)
(Unless selected, label AA as </t>
    </r>
    <r>
      <rPr>
        <b/>
        <i/>
        <sz val="11"/>
        <rFont val="Arial"/>
        <family val="2"/>
      </rPr>
      <t xml:space="preserve">OUT </t>
    </r>
    <r>
      <rPr>
        <b/>
        <sz val="11"/>
        <rFont val="Arial"/>
        <family val="2"/>
      </rPr>
      <t>on the project map)</t>
    </r>
  </si>
  <si>
    <r>
      <t>Planned Score</t>
    </r>
    <r>
      <rPr>
        <b/>
        <vertAlign val="superscript"/>
        <sz val="11"/>
        <rFont val="Arial"/>
        <family val="2"/>
      </rPr>
      <t>5</t>
    </r>
  </si>
  <si>
    <r>
      <t>Selected Alternatives</t>
    </r>
    <r>
      <rPr>
        <b/>
        <vertAlign val="superscript"/>
        <sz val="11"/>
        <rFont val="Arial"/>
        <family val="2"/>
      </rPr>
      <t>6</t>
    </r>
    <r>
      <rPr>
        <b/>
        <sz val="11"/>
        <rFont val="Arial"/>
        <family val="2"/>
      </rPr>
      <t xml:space="preserve"> (STEP 4)
(Unless selected, label AA as </t>
    </r>
    <r>
      <rPr>
        <b/>
        <i/>
        <sz val="11"/>
        <rFont val="Arial"/>
        <family val="2"/>
      </rPr>
      <t xml:space="preserve">OUT </t>
    </r>
    <r>
      <rPr>
        <b/>
        <sz val="11"/>
        <rFont val="Arial"/>
        <family val="2"/>
      </rPr>
      <t>on the project map)</t>
    </r>
  </si>
  <si>
    <r>
      <rPr>
        <b/>
        <sz val="11"/>
        <rFont val="Arial"/>
        <family val="2"/>
      </rPr>
      <t>Selected Alternatives</t>
    </r>
    <r>
      <rPr>
        <b/>
        <vertAlign val="superscript"/>
        <sz val="11"/>
        <rFont val="Arial"/>
        <family val="2"/>
      </rPr>
      <t>7</t>
    </r>
    <r>
      <rPr>
        <b/>
        <sz val="11"/>
        <rFont val="Arial"/>
        <family val="2"/>
      </rPr>
      <t xml:space="preserve"> (STEP 4)
(Unless selected, label AA as </t>
    </r>
    <r>
      <rPr>
        <b/>
        <i/>
        <sz val="11"/>
        <rFont val="Arial"/>
        <family val="2"/>
      </rPr>
      <t xml:space="preserve">OUT </t>
    </r>
    <r>
      <rPr>
        <b/>
        <sz val="11"/>
        <rFont val="Arial"/>
        <family val="2"/>
      </rPr>
      <t>on the project map)</t>
    </r>
  </si>
  <si>
    <r>
      <t>Planned Score</t>
    </r>
    <r>
      <rPr>
        <b/>
        <vertAlign val="superscript"/>
        <sz val="11"/>
        <rFont val="Arial"/>
        <family val="2"/>
      </rPr>
      <t>8</t>
    </r>
  </si>
  <si>
    <r>
      <rPr>
        <b/>
        <sz val="14"/>
        <color rgb="FF000000"/>
        <rFont val="Arial"/>
        <family val="2"/>
      </rPr>
      <t>STEP 4:</t>
    </r>
    <r>
      <rPr>
        <b/>
        <sz val="12"/>
        <color rgb="FF000000"/>
        <rFont val="Arial"/>
        <family val="2"/>
      </rPr>
      <t xml:space="preserve">  </t>
    </r>
    <r>
      <rPr>
        <sz val="12"/>
        <color rgb="FF000000"/>
        <rFont val="Arial"/>
        <family val="2"/>
      </rPr>
      <t xml:space="preserve">A Planned Habitat Condition Rating will be generated.  Determine the Planned Condition Rating; Poor, Fair, Good or Excellent.  </t>
    </r>
    <r>
      <rPr>
        <b/>
        <i/>
        <sz val="12"/>
        <color rgb="FF000000"/>
        <rFont val="Arial"/>
        <family val="2"/>
      </rPr>
      <t>A rating of Good or Excellent is required to meet planning criteria.</t>
    </r>
    <r>
      <rPr>
        <sz val="12"/>
        <color rgb="FF000000"/>
        <rFont val="Arial"/>
        <family val="2"/>
      </rPr>
      <t xml:space="preserve"> Re-evaluate alternatives as necessary to achieve a Planned Condition Rating of </t>
    </r>
    <r>
      <rPr>
        <u/>
        <sz val="12"/>
        <color rgb="FF000000"/>
        <rFont val="Arial"/>
        <family val="2"/>
      </rPr>
      <t>&gt;</t>
    </r>
    <r>
      <rPr>
        <sz val="12"/>
        <color rgb="FF000000"/>
        <rFont val="Arial"/>
        <family val="2"/>
      </rPr>
      <t xml:space="preserve">  0.50.  Print and retain the WHEG for documentation.</t>
    </r>
  </si>
  <si>
    <r>
      <rPr>
        <b/>
        <sz val="14"/>
        <color rgb="FF000000"/>
        <rFont val="Arial"/>
        <family val="2"/>
      </rPr>
      <t>STEP 3:</t>
    </r>
    <r>
      <rPr>
        <sz val="12"/>
        <color rgb="FF000000"/>
        <rFont val="Arial"/>
        <family val="2"/>
      </rPr>
      <t xml:space="preserve"> Continue to Step 3 only for plant community type - </t>
    </r>
    <r>
      <rPr>
        <b/>
        <i/>
        <sz val="12"/>
        <color rgb="FF000000"/>
        <rFont val="Arial"/>
        <family val="2"/>
      </rPr>
      <t>Other Primarily Herbaceous Communities</t>
    </r>
    <r>
      <rPr>
        <sz val="12"/>
        <color rgb="FF000000"/>
        <rFont val="Arial"/>
        <family val="2"/>
      </rPr>
      <t xml:space="preserve">.   </t>
    </r>
    <r>
      <rPr>
        <i/>
        <sz val="12"/>
        <color rgb="FF000000"/>
        <rFont val="Arial"/>
        <family val="2"/>
      </rPr>
      <t xml:space="preserve">These areas support native grasses and some non-natives and may have a significant forb component. This habitat type may include prairies, savanna, conservation areas, old fields, and odd areas. They may have past cropping history. Past cultural practices (e.g. cropping) may have reduced the site’s potential to support a rich mix of native herbaceous species. </t>
    </r>
  </si>
  <si>
    <r>
      <t xml:space="preserve">Assign a benchmark score for each of the five variables. </t>
    </r>
    <r>
      <rPr>
        <b/>
        <i/>
        <u/>
        <sz val="12"/>
        <color rgb="FF000000"/>
        <rFont val="Arial"/>
        <family val="2"/>
      </rPr>
      <t>Place an "X" in the appropriate yellow check box for the benchmark condition</t>
    </r>
    <r>
      <rPr>
        <b/>
        <i/>
        <sz val="12"/>
        <color rgb="FF000000"/>
        <rFont val="Arial"/>
        <family val="2"/>
      </rPr>
      <t xml:space="preserve">. </t>
    </r>
    <r>
      <rPr>
        <b/>
        <i/>
        <u/>
        <sz val="12"/>
        <color rgb="FF000000"/>
        <rFont val="Arial"/>
        <family val="2"/>
      </rPr>
      <t>Enter only one value per variable</t>
    </r>
    <r>
      <rPr>
        <b/>
        <i/>
        <sz val="12"/>
        <color rgb="FF000000"/>
        <rFont val="Arial"/>
        <family val="2"/>
      </rPr>
      <t>.</t>
    </r>
    <r>
      <rPr>
        <sz val="12"/>
        <color rgb="FF000000"/>
        <rFont val="Arial"/>
        <family val="2"/>
      </rPr>
      <t xml:space="preserve"> </t>
    </r>
  </si>
  <si>
    <t xml:space="preserve">     Selected Alternatives</t>
  </si>
  <si>
    <r>
      <rPr>
        <vertAlign val="superscript"/>
        <sz val="10"/>
        <rFont val="Calibri"/>
        <family val="2"/>
      </rPr>
      <t>6</t>
    </r>
    <r>
      <rPr>
        <sz val="10"/>
        <rFont val="Calibri"/>
        <family val="2"/>
      </rPr>
      <t xml:space="preserve">  Nectar sources are necessary for adult monarch butterflies; however, suitable breeding habitat would also include milkweed in sufficient densities.
</t>
    </r>
    <r>
      <rPr>
        <vertAlign val="superscript"/>
        <sz val="10"/>
        <rFont val="Calibri"/>
        <family val="2"/>
      </rPr>
      <t>7</t>
    </r>
    <r>
      <rPr>
        <sz val="10"/>
        <rFont val="Calibri"/>
        <family val="2"/>
      </rPr>
      <t xml:space="preserve">  Planned nectar forb cover scores are weighted depending upon the V</t>
    </r>
    <r>
      <rPr>
        <vertAlign val="superscript"/>
        <sz val="10"/>
        <rFont val="Calibri"/>
        <family val="2"/>
      </rPr>
      <t>WMR</t>
    </r>
    <r>
      <rPr>
        <sz val="10"/>
        <rFont val="Calibri"/>
        <family val="2"/>
      </rPr>
      <t xml:space="preserve"> in the previous section. </t>
    </r>
  </si>
  <si>
    <r>
      <rPr>
        <vertAlign val="superscript"/>
        <sz val="9"/>
        <rFont val="Arial"/>
        <family val="2"/>
      </rPr>
      <t>7</t>
    </r>
    <r>
      <rPr>
        <sz val="9"/>
        <rFont val="Arial"/>
        <family val="2"/>
      </rPr>
      <t xml:space="preserve">  Nectar sources are necessary for adult monarch butterflies; however, suitable breeding habitat would also include milkweed in sufficient densities.
</t>
    </r>
    <r>
      <rPr>
        <vertAlign val="superscript"/>
        <sz val="9"/>
        <rFont val="Arial"/>
        <family val="2"/>
      </rPr>
      <t>8</t>
    </r>
    <r>
      <rPr>
        <sz val="9"/>
        <rFont val="Arial"/>
        <family val="2"/>
      </rPr>
      <t xml:space="preserve">  Planned nectar forb species richness scores are weighted depending upon the V</t>
    </r>
    <r>
      <rPr>
        <vertAlign val="superscript"/>
        <sz val="9"/>
        <rFont val="Arial"/>
        <family val="2"/>
      </rPr>
      <t>WMR</t>
    </r>
    <r>
      <rPr>
        <sz val="9"/>
        <rFont val="Arial"/>
        <family val="2"/>
      </rPr>
      <t xml:space="preserve"> in the previous section. </t>
    </r>
  </si>
  <si>
    <r>
      <t xml:space="preserve">&lt; 1  </t>
    </r>
    <r>
      <rPr>
        <b/>
        <sz val="11"/>
        <rFont val="Arial"/>
        <family val="2"/>
      </rPr>
      <t>(0.10)</t>
    </r>
  </si>
  <si>
    <r>
      <t xml:space="preserve">1 - 2 </t>
    </r>
    <r>
      <rPr>
        <b/>
        <sz val="11"/>
        <rFont val="Arial"/>
        <family val="2"/>
      </rPr>
      <t>(0.30)</t>
    </r>
  </si>
  <si>
    <r>
      <t xml:space="preserve">2.1 – 3.5 </t>
    </r>
    <r>
      <rPr>
        <b/>
        <sz val="11"/>
        <rFont val="Arial"/>
        <family val="2"/>
      </rPr>
      <t>(0.50)</t>
    </r>
  </si>
  <si>
    <r>
      <t xml:space="preserve">&gt; 3.5 </t>
    </r>
    <r>
      <rPr>
        <b/>
        <sz val="11"/>
        <rFont val="Arial"/>
        <family val="2"/>
      </rPr>
      <t>(0.80)</t>
    </r>
  </si>
  <si>
    <r>
      <t xml:space="preserve">If minimum requirements selected, document AA WHEG rating as </t>
    </r>
    <r>
      <rPr>
        <b/>
        <i/>
        <sz val="11"/>
        <rFont val="Arial"/>
        <family val="2"/>
      </rPr>
      <t xml:space="preserve">GOOD.
</t>
    </r>
    <r>
      <rPr>
        <b/>
        <sz val="11"/>
        <rFont val="Arial"/>
        <family val="2"/>
      </rPr>
      <t>(WHEG Score = 0.54)</t>
    </r>
  </si>
  <si>
    <r>
      <t xml:space="preserve">If minimum requirements selected, document AA WHEG rating as </t>
    </r>
    <r>
      <rPr>
        <b/>
        <i/>
        <sz val="11"/>
        <rFont val="Arial"/>
        <family val="2"/>
      </rPr>
      <t xml:space="preserve">GOOD.
</t>
    </r>
    <r>
      <rPr>
        <b/>
        <sz val="11"/>
        <rFont val="Arial"/>
        <family val="2"/>
      </rPr>
      <t>(WHEG = 0.54)</t>
    </r>
  </si>
  <si>
    <t xml:space="preserve">The AA meets conditions described for a score of 0.50 or 0.70 (above). Additionally, off-site drift prevention or mitigation practices and/or techniques from Table 3 of TN 190-AGR-9 are implemented to meet a target index score of at least 20. </t>
  </si>
  <si>
    <r>
      <t>Other Primarily Herbaceous Community</t>
    </r>
    <r>
      <rPr>
        <sz val="11"/>
        <rFont val="Arial"/>
        <family val="2"/>
      </rPr>
      <t xml:space="preserve"> - areas that support native and non-native grasses and may have a significant forb component. This habitat type may include prairies, savanna, conservation areas, old fields etc.</t>
    </r>
  </si>
  <si>
    <r>
      <rPr>
        <i/>
        <sz val="11"/>
        <rFont val="Arial"/>
        <family val="2"/>
      </rPr>
      <t xml:space="preserve"> Check this box</t>
    </r>
    <r>
      <rPr>
        <sz val="11"/>
        <rFont val="Arial"/>
        <family val="2"/>
      </rPr>
      <t>, then proceed to STEP 3:  Standard Approach Assessment Tab</t>
    </r>
  </si>
  <si>
    <r>
      <t xml:space="preserve">If &gt;25% of AA within 100' of treated areas. </t>
    </r>
    <r>
      <rPr>
        <b/>
        <sz val="11"/>
        <rFont val="Arial"/>
        <family val="2"/>
      </rPr>
      <t>(0.50)</t>
    </r>
  </si>
  <si>
    <r>
      <t xml:space="preserve">If &lt;25% of AA within 100' of treated areas. </t>
    </r>
    <r>
      <rPr>
        <b/>
        <sz val="11"/>
        <rFont val="Arial"/>
        <family val="2"/>
      </rPr>
      <t>(0.70)</t>
    </r>
  </si>
  <si>
    <r>
      <t xml:space="preserve">If &gt;25% of AA within 100' of treated areas. </t>
    </r>
    <r>
      <rPr>
        <b/>
        <sz val="11"/>
        <rFont val="Arial"/>
        <family val="2"/>
      </rPr>
      <t>(0.80)</t>
    </r>
  </si>
  <si>
    <r>
      <t xml:space="preserve">If &lt;25% of AA within 100' of treated areas. </t>
    </r>
    <r>
      <rPr>
        <b/>
        <sz val="11"/>
        <rFont val="Arial"/>
        <family val="2"/>
      </rPr>
      <t>(0.90)</t>
    </r>
  </si>
  <si>
    <r>
      <t xml:space="preserve">AA is greater than 100' from any area treated with insecticides (including seed treatment). </t>
    </r>
    <r>
      <rPr>
        <b/>
        <sz val="11"/>
        <rFont val="Arial"/>
        <family val="2"/>
      </rPr>
      <t>(1.0)</t>
    </r>
  </si>
  <si>
    <r>
      <t>Absent (</t>
    </r>
    <r>
      <rPr>
        <u/>
        <sz val="11"/>
        <color rgb="FF000000"/>
        <rFont val="Arial"/>
        <family val="2"/>
      </rPr>
      <t>&lt;</t>
    </r>
    <r>
      <rPr>
        <sz val="11"/>
        <color rgb="FF000000"/>
        <rFont val="Arial"/>
        <family val="2"/>
      </rPr>
      <t xml:space="preserve"> 2% Cover).  </t>
    </r>
    <r>
      <rPr>
        <b/>
        <sz val="11"/>
        <color rgb="FF000000"/>
        <rFont val="Arial"/>
        <family val="2"/>
      </rPr>
      <t>(0.1)</t>
    </r>
  </si>
  <si>
    <r>
      <t xml:space="preserve">Rare (2.1-5.0% Cover). </t>
    </r>
    <r>
      <rPr>
        <b/>
        <sz val="11"/>
        <color rgb="FF221F1F"/>
        <rFont val="Arial"/>
        <family val="2"/>
      </rPr>
      <t xml:space="preserve"> (0.20)</t>
    </r>
  </si>
  <si>
    <r>
      <t xml:space="preserve">Uncommon (5.1 – 15% Cover). </t>
    </r>
    <r>
      <rPr>
        <b/>
        <sz val="11"/>
        <color rgb="FF221F1F"/>
        <rFont val="Arial"/>
        <family val="2"/>
      </rPr>
      <t>(0.30)</t>
    </r>
  </si>
  <si>
    <r>
      <t xml:space="preserve">Moderately abundant (15.1–25% Cover). </t>
    </r>
    <r>
      <rPr>
        <b/>
        <sz val="11"/>
        <color rgb="FF221F1F"/>
        <rFont val="Arial"/>
        <family val="2"/>
      </rPr>
      <t xml:space="preserve"> (0.60)</t>
    </r>
  </si>
  <si>
    <r>
      <t xml:space="preserve">Abundant (25.1% – 35.0% Cover).  </t>
    </r>
    <r>
      <rPr>
        <b/>
        <sz val="11"/>
        <color rgb="FF221F1F"/>
        <rFont val="Arial"/>
        <family val="2"/>
      </rPr>
      <t>(0.80)</t>
    </r>
  </si>
  <si>
    <r>
      <t xml:space="preserve">Very Abundant (&gt; 35% Cover). </t>
    </r>
    <r>
      <rPr>
        <b/>
        <sz val="11"/>
        <color rgb="FF221F1F"/>
        <rFont val="Arial"/>
        <family val="2"/>
      </rPr>
      <t>(1.00)</t>
    </r>
  </si>
  <si>
    <t>Average 
(ac)</t>
  </si>
  <si>
    <r>
      <t>V</t>
    </r>
    <r>
      <rPr>
        <b/>
        <vertAlign val="superscript"/>
        <sz val="11"/>
        <rFont val="Arial"/>
        <family val="2"/>
      </rPr>
      <t>MWD</t>
    </r>
    <r>
      <rPr>
        <b/>
        <sz val="11"/>
        <rFont val="Arial"/>
        <family val="2"/>
      </rPr>
      <t>: Average milkweed stem density (per acre).</t>
    </r>
  </si>
  <si>
    <r>
      <t xml:space="preserve">100 - 200  </t>
    </r>
    <r>
      <rPr>
        <b/>
        <sz val="11"/>
        <color rgb="FF000000"/>
        <rFont val="Arial"/>
        <family val="2"/>
      </rPr>
      <t>(0.30)</t>
    </r>
  </si>
  <si>
    <r>
      <t xml:space="preserve">201 – 300 </t>
    </r>
    <r>
      <rPr>
        <b/>
        <sz val="11"/>
        <color rgb="FF221F1F"/>
        <rFont val="Arial"/>
        <family val="2"/>
      </rPr>
      <t>(0.50)</t>
    </r>
  </si>
  <si>
    <r>
      <t xml:space="preserve">301 – 500 </t>
    </r>
    <r>
      <rPr>
        <b/>
        <sz val="11"/>
        <color rgb="FF221F1F"/>
        <rFont val="Arial"/>
        <family val="2"/>
      </rPr>
      <t>(0.80)</t>
    </r>
  </si>
  <si>
    <r>
      <t xml:space="preserve">&gt; 500 </t>
    </r>
    <r>
      <rPr>
        <b/>
        <sz val="11"/>
        <color rgb="FF221F1F"/>
        <rFont val="Arial"/>
        <family val="2"/>
      </rPr>
      <t>(1.00)</t>
    </r>
  </si>
  <si>
    <r>
      <rPr>
        <b/>
        <sz val="14"/>
        <color rgb="FF000000"/>
        <rFont val="Arial"/>
        <family val="2"/>
      </rPr>
      <t>STEP 5</t>
    </r>
    <r>
      <rPr>
        <b/>
        <sz val="12"/>
        <color rgb="FF000000"/>
        <rFont val="Arial"/>
        <family val="2"/>
      </rPr>
      <t>:</t>
    </r>
    <r>
      <rPr>
        <sz val="12"/>
        <color rgb="FF000000"/>
        <rFont val="Arial"/>
        <family val="2"/>
      </rPr>
      <t xml:space="preserve">  Document the Client's decision in the CPA-52 and include </t>
    </r>
    <r>
      <rPr>
        <u/>
        <sz val="12"/>
        <color rgb="FF000000"/>
        <rFont val="Arial"/>
        <family val="2"/>
      </rPr>
      <t>printed copies</t>
    </r>
    <r>
      <rPr>
        <sz val="12"/>
        <color rgb="FF000000"/>
        <rFont val="Arial"/>
        <family val="2"/>
      </rPr>
      <t xml:space="preserve"> of (1) Rapid Approach Screening, (2) Standard Approach Assessment, and (3) State Monarch BMPs tabs of this Excel® workbook.</t>
    </r>
  </si>
  <si>
    <r>
      <t xml:space="preserve">A portion of the AA is located within 30' of areas treated with herbicides, AND weed management within the AA is </t>
    </r>
    <r>
      <rPr>
        <u/>
        <sz val="11"/>
        <rFont val="Arial"/>
        <family val="2"/>
      </rPr>
      <t>consistent</t>
    </r>
    <r>
      <rPr>
        <sz val="11"/>
        <rFont val="Arial"/>
        <family val="2"/>
      </rPr>
      <t xml:space="preserve"> with the BMPs adopted by the state.  </t>
    </r>
    <r>
      <rPr>
        <b/>
        <sz val="11"/>
        <rFont val="Arial"/>
        <family val="2"/>
      </rPr>
      <t>(0.30)</t>
    </r>
  </si>
  <si>
    <r>
      <t xml:space="preserve">Weed management is </t>
    </r>
    <r>
      <rPr>
        <u/>
        <sz val="11"/>
        <rFont val="Arial"/>
        <family val="2"/>
      </rPr>
      <t>consistent</t>
    </r>
    <r>
      <rPr>
        <sz val="11"/>
        <rFont val="Arial"/>
        <family val="2"/>
      </rPr>
      <t xml:space="preserve"> with all applicable BMPs adopted by the state, AND the entire AA is located more than 30' of areas treated herbicides, while a portion of the AA is located within 100' of areas treated with herbicides.  </t>
    </r>
    <r>
      <rPr>
        <b/>
        <sz val="11"/>
        <rFont val="Arial"/>
        <family val="2"/>
      </rPr>
      <t>(0.50)</t>
    </r>
  </si>
  <si>
    <r>
      <t xml:space="preserve">AA meets the requirement for 0.3 (above), AND the Client agrees to implement off-site drift prevention or mitigation practices and/or techniques from Table 3 of TN 190-AGR-9 totaling an index score of at least 20.  </t>
    </r>
    <r>
      <rPr>
        <b/>
        <sz val="11"/>
        <rFont val="Arial"/>
        <family val="2"/>
      </rPr>
      <t>(0.60)</t>
    </r>
  </si>
  <si>
    <t>TN9_Table 3. Risk Mitigation Practices and Techniques for Pollinator Protection Outside of Treated Areas_2014</t>
  </si>
  <si>
    <t>DATASHEET INSTRUCTIONS:</t>
  </si>
  <si>
    <r>
      <t xml:space="preserve">A portion of the AA is located within 100' of areas treated with insecticides (e.g. cropland), AND the AA is either 
</t>
    </r>
    <r>
      <rPr>
        <b/>
        <sz val="11"/>
        <rFont val="Arial"/>
        <family val="2"/>
      </rPr>
      <t>(a)</t>
    </r>
    <r>
      <rPr>
        <sz val="11"/>
        <rFont val="Arial"/>
        <family val="2"/>
      </rPr>
      <t xml:space="preserve"> located where it is not downwind of the areas treated with insecticides, based on prevailing wind direction during the growing season, or 
</t>
    </r>
    <r>
      <rPr>
        <b/>
        <sz val="11"/>
        <rFont val="Arial"/>
        <family val="2"/>
      </rPr>
      <t>(b)</t>
    </r>
    <r>
      <rPr>
        <sz val="11"/>
        <rFont val="Arial"/>
        <family val="2"/>
      </rPr>
      <t xml:space="preserve"> insecticides are not applied when wind is blowing towards the AA, including situations when insecticidal seed-treated crops are being planted.</t>
    </r>
  </si>
  <si>
    <r>
      <t xml:space="preserve">A portion of the AA is treated with insecticides (including insecticidal seed treatments) </t>
    </r>
    <r>
      <rPr>
        <b/>
        <sz val="11"/>
        <rFont val="Arial"/>
        <family val="2"/>
      </rPr>
      <t xml:space="preserve">(STOP, AA rating is </t>
    </r>
    <r>
      <rPr>
        <b/>
        <i/>
        <sz val="11"/>
        <rFont val="Arial"/>
        <family val="2"/>
      </rPr>
      <t>poor</t>
    </r>
    <r>
      <rPr>
        <b/>
        <sz val="11"/>
        <rFont val="Arial"/>
        <family val="2"/>
      </rPr>
      <t>)</t>
    </r>
  </si>
  <si>
    <r>
      <t xml:space="preserve">A portion of the AA is located within 100' of areas treated with insecticides, AND no insecticide drift techniques can be assured. </t>
    </r>
    <r>
      <rPr>
        <b/>
        <sz val="11"/>
        <rFont val="Arial"/>
        <family val="2"/>
      </rPr>
      <t xml:space="preserve"> (0.20)</t>
    </r>
  </si>
  <si>
    <r>
      <t xml:space="preserve">A portion of the AA is located within 100' of areas treated with insecticides, AND no insecticide drift techniques can be assured.  </t>
    </r>
    <r>
      <rPr>
        <b/>
        <sz val="11"/>
        <rFont val="Arial"/>
        <family val="2"/>
      </rPr>
      <t>(0.20)</t>
    </r>
  </si>
  <si>
    <r>
      <t xml:space="preserve">AA treated with herbicides, OR weed management within the AA is </t>
    </r>
    <r>
      <rPr>
        <u/>
        <sz val="11"/>
        <rFont val="Arial"/>
        <family val="2"/>
      </rPr>
      <t>inconsistent</t>
    </r>
    <r>
      <rPr>
        <sz val="11"/>
        <rFont val="Arial"/>
        <family val="2"/>
      </rPr>
      <t xml:space="preserve"> with the monarch Best Management Practices (BMPs) adopted by the state.  </t>
    </r>
    <r>
      <rPr>
        <b/>
        <sz val="11"/>
        <rFont val="Arial"/>
        <family val="2"/>
      </rPr>
      <t>(STOP, AA rating is poor)</t>
    </r>
  </si>
  <si>
    <r>
      <t xml:space="preserve">The entire AA is greater than 100' from any area treated with herbicides, AND weed management is </t>
    </r>
    <r>
      <rPr>
        <u/>
        <sz val="11"/>
        <rFont val="Arial"/>
        <family val="2"/>
      </rPr>
      <t>consistent</t>
    </r>
    <r>
      <rPr>
        <sz val="11"/>
        <rFont val="Arial"/>
        <family val="2"/>
      </rPr>
      <t xml:space="preserve"> with all applicable monarch Best Management Practices. </t>
    </r>
    <r>
      <rPr>
        <b/>
        <sz val="11"/>
        <rFont val="Arial"/>
        <family val="2"/>
      </rPr>
      <t>(1.0)</t>
    </r>
  </si>
  <si>
    <r>
      <t xml:space="preserve">If the benchmark score is between 0.30 - 0.50, the decision-maker will implement </t>
    </r>
    <r>
      <rPr>
        <u/>
        <sz val="11"/>
        <rFont val="Arial"/>
        <family val="2"/>
      </rPr>
      <t>Option 1</t>
    </r>
    <r>
      <rPr>
        <sz val="11"/>
        <rFont val="Arial"/>
        <family val="2"/>
      </rPr>
      <t>, a core</t>
    </r>
    <r>
      <rPr>
        <vertAlign val="superscript"/>
        <sz val="11"/>
        <rFont val="Arial"/>
        <family val="2"/>
      </rPr>
      <t>1</t>
    </r>
    <r>
      <rPr>
        <sz val="11"/>
        <rFont val="Arial"/>
        <family val="2"/>
      </rPr>
      <t xml:space="preserve"> establishment practice alone or in combination with management; or </t>
    </r>
    <r>
      <rPr>
        <u/>
        <sz val="11"/>
        <rFont val="Arial"/>
        <family val="2"/>
      </rPr>
      <t>Option 2</t>
    </r>
    <r>
      <rPr>
        <sz val="11"/>
        <rFont val="Arial"/>
        <family val="2"/>
      </rPr>
      <t>, at least one core</t>
    </r>
    <r>
      <rPr>
        <vertAlign val="superscript"/>
        <sz val="11"/>
        <rFont val="Arial"/>
        <family val="2"/>
      </rPr>
      <t>1</t>
    </r>
    <r>
      <rPr>
        <sz val="11"/>
        <rFont val="Arial"/>
        <family val="2"/>
      </rPr>
      <t xml:space="preserve"> management practice standard with supporting practices as desired.  Both will increase milkweed density and improve larval-monarch foraging habitat as the targeted condition</t>
    </r>
    <r>
      <rPr>
        <vertAlign val="superscript"/>
        <sz val="11"/>
        <rFont val="Arial"/>
        <family val="2"/>
      </rPr>
      <t>4</t>
    </r>
    <r>
      <rPr>
        <sz val="11"/>
        <rFont val="Arial"/>
        <family val="2"/>
      </rPr>
      <t xml:space="preserve"> with </t>
    </r>
    <r>
      <rPr>
        <i/>
        <sz val="11"/>
        <rFont val="Arial"/>
        <family val="2"/>
      </rPr>
      <t xml:space="preserve">monarch breeding and foraging habitat </t>
    </r>
    <r>
      <rPr>
        <sz val="11"/>
        <rFont val="Arial"/>
        <family val="2"/>
      </rPr>
      <t xml:space="preserve">as the stated purpose: </t>
    </r>
  </si>
  <si>
    <r>
      <rPr>
        <u/>
        <sz val="11"/>
        <rFont val="Arial"/>
        <family val="2"/>
      </rPr>
      <t>Option 2</t>
    </r>
    <r>
      <rPr>
        <sz val="11"/>
        <rFont val="Arial"/>
        <family val="2"/>
      </rPr>
      <t xml:space="preserve">:  Herbaceous Weed Treatment (315), Prescribed Burning (338), Early Successional Habitat Development and Management (647), etc.  </t>
    </r>
    <r>
      <rPr>
        <b/>
        <sz val="11"/>
        <rFont val="Arial"/>
        <family val="2"/>
      </rPr>
      <t>(0.8)</t>
    </r>
  </si>
  <si>
    <r>
      <t>Decision maker will implement core management practices such as Prescribed Burning (338), Early Successional Habitat Development and Management (647), etc. and as appropriate, supporting practices  to maintain milkweed density</t>
    </r>
    <r>
      <rPr>
        <vertAlign val="superscript"/>
        <sz val="11"/>
        <rFont val="Arial"/>
        <family val="2"/>
      </rPr>
      <t>4</t>
    </r>
    <r>
      <rPr>
        <sz val="11"/>
        <rFont val="Arial"/>
        <family val="2"/>
      </rPr>
      <t xml:space="preserve">.  </t>
    </r>
    <r>
      <rPr>
        <b/>
        <sz val="11"/>
        <rFont val="Arial"/>
        <family val="2"/>
      </rPr>
      <t>(1.0)</t>
    </r>
  </si>
  <si>
    <r>
      <rPr>
        <u/>
        <sz val="11"/>
        <rFont val="Arial"/>
        <family val="2"/>
      </rPr>
      <t>Option 2</t>
    </r>
    <r>
      <rPr>
        <sz val="11"/>
        <rFont val="Arial"/>
        <family val="2"/>
      </rPr>
      <t xml:space="preserve">:  Herbaceous Weed Treatment (315), Prescribed Burning (338), Early Successional Habitat Development and Management (647), etc.  </t>
    </r>
    <r>
      <rPr>
        <b/>
        <sz val="11"/>
        <rFont val="Arial"/>
        <family val="2"/>
      </rPr>
      <t>(0.80)</t>
    </r>
  </si>
  <si>
    <r>
      <t>If the benchmark score is between 0.60 -1.0, the decision-maker will implement core</t>
    </r>
    <r>
      <rPr>
        <vertAlign val="superscript"/>
        <sz val="11"/>
        <rFont val="Arial"/>
        <family val="2"/>
      </rPr>
      <t>1</t>
    </r>
    <r>
      <rPr>
        <sz val="11"/>
        <rFont val="Arial"/>
        <family val="2"/>
      </rPr>
      <t xml:space="preserve"> management practices such as Prescribed Burning (338), Early Successional Habitat Development and Management (647), etc., and as appropriate, supporting practices to maintain nectaring forb cover</t>
    </r>
    <r>
      <rPr>
        <vertAlign val="superscript"/>
        <sz val="11"/>
        <rFont val="Arial"/>
        <family val="2"/>
      </rPr>
      <t>6</t>
    </r>
    <r>
      <rPr>
        <sz val="11"/>
        <rFont val="Arial"/>
        <family val="2"/>
      </rPr>
      <t xml:space="preserve">.  </t>
    </r>
    <r>
      <rPr>
        <b/>
        <sz val="11"/>
        <rFont val="Arial"/>
        <family val="2"/>
      </rPr>
      <t>(1.0)</t>
    </r>
  </si>
  <si>
    <r>
      <t xml:space="preserve">If the benchmark score is between 0.30 - 0.60, the decision-maker will implement </t>
    </r>
    <r>
      <rPr>
        <u/>
        <sz val="11"/>
        <rFont val="Arial"/>
        <family val="2"/>
      </rPr>
      <t>Option 1</t>
    </r>
    <r>
      <rPr>
        <sz val="11"/>
        <rFont val="Arial"/>
        <family val="2"/>
      </rPr>
      <t>, (a core</t>
    </r>
    <r>
      <rPr>
        <vertAlign val="superscript"/>
        <sz val="11"/>
        <rFont val="Arial"/>
        <family val="2"/>
      </rPr>
      <t>1</t>
    </r>
    <r>
      <rPr>
        <sz val="11"/>
        <rFont val="Arial"/>
        <family val="2"/>
      </rPr>
      <t xml:space="preserve"> establishment practice alone or in combination with management); or </t>
    </r>
    <r>
      <rPr>
        <u/>
        <sz val="11"/>
        <rFont val="Arial"/>
        <family val="2"/>
      </rPr>
      <t>Option 2</t>
    </r>
    <r>
      <rPr>
        <sz val="11"/>
        <rFont val="Arial"/>
        <family val="2"/>
      </rPr>
      <t>, (at least one core</t>
    </r>
    <r>
      <rPr>
        <vertAlign val="superscript"/>
        <sz val="11"/>
        <rFont val="Arial"/>
        <family val="2"/>
      </rPr>
      <t>1</t>
    </r>
    <r>
      <rPr>
        <sz val="11"/>
        <rFont val="Arial"/>
        <family val="2"/>
      </rPr>
      <t xml:space="preserve"> management practice standard with supporting practices as desired).  Both will increase nectaring forb cover, and improve foraging habitat as the targeted conditions</t>
    </r>
    <r>
      <rPr>
        <vertAlign val="superscript"/>
        <sz val="11"/>
        <rFont val="Arial"/>
        <family val="2"/>
      </rPr>
      <t>4,6</t>
    </r>
    <r>
      <rPr>
        <sz val="11"/>
        <rFont val="Arial"/>
        <family val="2"/>
      </rPr>
      <t xml:space="preserve"> with breeding and foraging habitat as the stated purpose:</t>
    </r>
  </si>
  <si>
    <r>
      <t xml:space="preserve">If the benchmark score is between 0.30 - 0.80, the decision-maker can implement </t>
    </r>
    <r>
      <rPr>
        <u/>
        <sz val="11"/>
        <rFont val="Arial"/>
        <family val="2"/>
      </rPr>
      <t>Option 1</t>
    </r>
    <r>
      <rPr>
        <sz val="11"/>
        <rFont val="Arial"/>
        <family val="2"/>
      </rPr>
      <t>, (a core</t>
    </r>
    <r>
      <rPr>
        <vertAlign val="superscript"/>
        <sz val="11"/>
        <rFont val="Arial"/>
        <family val="2"/>
      </rPr>
      <t>1</t>
    </r>
    <r>
      <rPr>
        <sz val="11"/>
        <rFont val="Arial"/>
        <family val="2"/>
      </rPr>
      <t xml:space="preserve"> establishment practice alone or in combination with management); or </t>
    </r>
    <r>
      <rPr>
        <u/>
        <sz val="11"/>
        <rFont val="Arial"/>
        <family val="2"/>
      </rPr>
      <t>Option 2</t>
    </r>
    <r>
      <rPr>
        <sz val="11"/>
        <rFont val="Arial"/>
        <family val="2"/>
      </rPr>
      <t>, (at least one core</t>
    </r>
    <r>
      <rPr>
        <vertAlign val="superscript"/>
        <sz val="11"/>
        <rFont val="Arial"/>
        <family val="2"/>
      </rPr>
      <t>1</t>
    </r>
    <r>
      <rPr>
        <sz val="11"/>
        <rFont val="Arial"/>
        <family val="2"/>
      </rPr>
      <t xml:space="preserve"> management practice standard with supporting practices as desired).  Both will increase nectaring forb richness, and improve foraging habitat as the targeted conditions</t>
    </r>
    <r>
      <rPr>
        <vertAlign val="superscript"/>
        <sz val="11"/>
        <rFont val="Arial"/>
        <family val="2"/>
      </rPr>
      <t>4,7</t>
    </r>
    <r>
      <rPr>
        <sz val="11"/>
        <rFont val="Arial"/>
        <family val="2"/>
      </rPr>
      <t xml:space="preserve"> with breeding and foraging habitat as the stated purpose:</t>
    </r>
  </si>
  <si>
    <r>
      <t>If the benchmark score is between 0.80 - 1.0, the decision-maker will implement core</t>
    </r>
    <r>
      <rPr>
        <vertAlign val="superscript"/>
        <sz val="11"/>
        <rFont val="Arial"/>
        <family val="2"/>
      </rPr>
      <t>1</t>
    </r>
    <r>
      <rPr>
        <sz val="11"/>
        <rFont val="Arial"/>
        <family val="2"/>
      </rPr>
      <t xml:space="preserve"> management practices such as Prescribed Burning (338), Early Successional Habitat Development and Management (647), etc., and as appropriate, supporting practices to maintain forb richness</t>
    </r>
    <r>
      <rPr>
        <vertAlign val="superscript"/>
        <sz val="11"/>
        <rFont val="Arial"/>
        <family val="2"/>
      </rPr>
      <t>7</t>
    </r>
    <r>
      <rPr>
        <sz val="11"/>
        <rFont val="Arial"/>
        <family val="2"/>
      </rPr>
      <t xml:space="preserve">.  </t>
    </r>
    <r>
      <rPr>
        <b/>
        <sz val="11"/>
        <rFont val="Arial"/>
        <family val="2"/>
      </rPr>
      <t>(1.0)</t>
    </r>
  </si>
  <si>
    <t>Conservation Practice Standard</t>
  </si>
  <si>
    <t>Core Management Practice</t>
  </si>
  <si>
    <t>Core Establishment Practice</t>
  </si>
  <si>
    <t>Supporting Practice</t>
  </si>
  <si>
    <t>Supporting Establishment Practice</t>
  </si>
  <si>
    <t>Supporting Management Practice</t>
  </si>
  <si>
    <t>Hedgerow Planting</t>
  </si>
  <si>
    <t>Establishment Practice</t>
  </si>
  <si>
    <t>Restoration of Rare or Declining Natural Communities</t>
  </si>
  <si>
    <t>Access Control</t>
  </si>
  <si>
    <r>
      <t>Practice Category</t>
    </r>
    <r>
      <rPr>
        <b/>
        <vertAlign val="superscript"/>
        <sz val="10"/>
        <rFont val="Arial"/>
        <family val="2"/>
      </rPr>
      <t>1</t>
    </r>
  </si>
  <si>
    <r>
      <t>Core</t>
    </r>
    <r>
      <rPr>
        <sz val="12"/>
        <rFont val="Arial"/>
        <family val="2"/>
      </rPr>
      <t xml:space="preserve"> Management Practice</t>
    </r>
  </si>
  <si>
    <t>Umbrella Practice</t>
  </si>
  <si>
    <r>
      <rPr>
        <vertAlign val="superscript"/>
        <sz val="10"/>
        <color rgb="FF000000"/>
        <rFont val="Arial"/>
        <family val="2"/>
      </rPr>
      <t>1</t>
    </r>
    <r>
      <rPr>
        <sz val="10"/>
        <color rgb="FF000000"/>
        <rFont val="Arial"/>
        <family val="2"/>
      </rPr>
      <t xml:space="preserve">This WHEG uses 3 practice categories and 2 qualifiers: 
          </t>
    </r>
    <r>
      <rPr>
        <u/>
        <sz val="10"/>
        <color rgb="FF000000"/>
        <rFont val="Arial"/>
        <family val="2"/>
      </rPr>
      <t>Practice Categories</t>
    </r>
    <r>
      <rPr>
        <sz val="10"/>
        <color rgb="FF000000"/>
        <rFont val="Arial"/>
        <family val="2"/>
      </rPr>
      <t xml:space="preserve">:
          1.  </t>
    </r>
    <r>
      <rPr>
        <b/>
        <sz val="10"/>
        <color rgb="FF000000"/>
        <rFont val="Arial"/>
        <family val="2"/>
      </rPr>
      <t>Umbrella</t>
    </r>
    <r>
      <rPr>
        <sz val="10"/>
        <color rgb="FF000000"/>
        <rFont val="Arial"/>
        <family val="2"/>
      </rPr>
      <t xml:space="preserve"> practices serve as the foundation of the conservation planning process.  Though required in the conservation plan, 
               the umbrella practice it is not necessarily required in the financial assistance contract.
          2.  Under the umbrella practice, a </t>
    </r>
    <r>
      <rPr>
        <b/>
        <sz val="10"/>
        <color rgb="FF000000"/>
        <rFont val="Arial"/>
        <family val="2"/>
      </rPr>
      <t>core</t>
    </r>
    <r>
      <rPr>
        <sz val="10"/>
        <color rgb="FF000000"/>
        <rFont val="Arial"/>
        <family val="2"/>
      </rPr>
      <t xml:space="preserve"> practice may be implemented by itself (i.e., standalone).
          3.  </t>
    </r>
    <r>
      <rPr>
        <b/>
        <sz val="10"/>
        <color rgb="FF000000"/>
        <rFont val="Arial"/>
        <family val="2"/>
      </rPr>
      <t>Supporting</t>
    </r>
    <r>
      <rPr>
        <sz val="10"/>
        <color rgb="FF000000"/>
        <rFont val="Arial"/>
        <family val="2"/>
      </rPr>
      <t xml:space="preserve"> practices may be implemented in support of a core practice.
          </t>
    </r>
    <r>
      <rPr>
        <u/>
        <sz val="10"/>
        <color rgb="FF000000"/>
        <rFont val="Arial"/>
        <family val="2"/>
      </rPr>
      <t>Practice Qualifiers</t>
    </r>
    <r>
      <rPr>
        <sz val="10"/>
        <color rgb="FF000000"/>
        <rFont val="Arial"/>
        <family val="2"/>
      </rPr>
      <t xml:space="preserve">:
          1.  </t>
    </r>
    <r>
      <rPr>
        <b/>
        <sz val="10"/>
        <color rgb="FF000000"/>
        <rFont val="Arial"/>
        <family val="2"/>
      </rPr>
      <t>Establishment</t>
    </r>
    <r>
      <rPr>
        <sz val="10"/>
        <color rgb="FF000000"/>
        <rFont val="Arial"/>
        <family val="2"/>
      </rPr>
      <t xml:space="preserve"> means to introduce new plant material into the treatment area (e.g., AA).
          2.  </t>
    </r>
    <r>
      <rPr>
        <b/>
        <sz val="10"/>
        <color rgb="FF000000"/>
        <rFont val="Arial"/>
        <family val="2"/>
      </rPr>
      <t>Management</t>
    </r>
    <r>
      <rPr>
        <sz val="10"/>
        <color rgb="FF000000"/>
        <rFont val="Arial"/>
        <family val="2"/>
      </rPr>
      <t xml:space="preserve"> refers to actions intended to force a change in the existing plant species composition and structure.</t>
    </r>
    <r>
      <rPr>
        <vertAlign val="superscript"/>
        <sz val="10"/>
        <color rgb="FF000000"/>
        <rFont val="Arial"/>
        <family val="2"/>
      </rPr>
      <t/>
    </r>
  </si>
  <si>
    <t xml:space="preserve">STEP 3: COMPREHENSIVE APPROACH:  INVENTORY THE ASSESSMENT AREA AND DETERMINE BENCHMARK HABITAT CONDITION RATING. </t>
  </si>
  <si>
    <r>
      <rPr>
        <vertAlign val="superscript"/>
        <sz val="9"/>
        <rFont val="Arial"/>
        <family val="2"/>
      </rPr>
      <t>4</t>
    </r>
    <r>
      <rPr>
        <sz val="9"/>
        <rFont val="Arial"/>
        <family val="2"/>
      </rPr>
      <t xml:space="preserve"> An adequate abundance of milkweed plants are essential to produce new monarch butterflies because milkweed (</t>
    </r>
    <r>
      <rPr>
        <i/>
        <sz val="9"/>
        <rFont val="Arial"/>
        <family val="2"/>
      </rPr>
      <t>Asclepias</t>
    </r>
    <r>
      <rPr>
        <sz val="9"/>
        <rFont val="Arial"/>
        <family val="2"/>
      </rPr>
      <t xml:space="preserve">) are the host plants for monarch larvae, while suitable nectar plants are the primary food sources for adult monarchs. Both milkweed and nectar plants should be considered in most circumstances.
</t>
    </r>
    <r>
      <rPr>
        <vertAlign val="superscript"/>
        <sz val="9"/>
        <rFont val="Arial"/>
        <family val="2"/>
      </rPr>
      <t xml:space="preserve">5  </t>
    </r>
    <r>
      <rPr>
        <sz val="9"/>
        <rFont val="Arial"/>
        <family val="2"/>
      </rPr>
      <t>Planned milkweed stem density scores are weighted depending upon the V</t>
    </r>
    <r>
      <rPr>
        <vertAlign val="superscript"/>
        <sz val="9"/>
        <rFont val="Arial"/>
        <family val="2"/>
      </rPr>
      <t>WMR</t>
    </r>
    <r>
      <rPr>
        <sz val="9"/>
        <rFont val="Arial"/>
        <family val="2"/>
      </rPr>
      <t xml:space="preserve"> in the previous section. </t>
    </r>
  </si>
  <si>
    <r>
      <t>A portion of the AA is located within 100' of areas treated with insecticides (e.g. cropland), AND the AA is either</t>
    </r>
    <r>
      <rPr>
        <b/>
        <sz val="11"/>
        <rFont val="Arial"/>
        <family val="2"/>
      </rPr>
      <t xml:space="preserve"> 
(a)</t>
    </r>
    <r>
      <rPr>
        <sz val="11"/>
        <rFont val="Arial"/>
        <family val="2"/>
      </rPr>
      <t xml:space="preserve"> located where it is not downwind of the areas treated with insecticides, based on prevailing wind direction during the growing season (see footnote), or 
</t>
    </r>
    <r>
      <rPr>
        <b/>
        <sz val="11"/>
        <rFont val="Arial"/>
        <family val="2"/>
      </rPr>
      <t>(b)</t>
    </r>
    <r>
      <rPr>
        <sz val="11"/>
        <rFont val="Arial"/>
        <family val="2"/>
      </rPr>
      <t xml:space="preserve"> insecticides are not applied when wind is blowing towards the AA, including situations when insecticidal seed-treated crops are being planted.</t>
    </r>
  </si>
  <si>
    <r>
      <t xml:space="preserve">V </t>
    </r>
    <r>
      <rPr>
        <b/>
        <vertAlign val="superscript"/>
        <sz val="11"/>
        <color rgb="FF000000"/>
        <rFont val="Arial"/>
        <family val="2"/>
      </rPr>
      <t>IR</t>
    </r>
    <r>
      <rPr>
        <b/>
        <sz val="11"/>
        <color rgb="FF000000"/>
        <rFont val="Arial"/>
        <family val="2"/>
      </rPr>
      <t>: Insecticide Risk condition</t>
    </r>
    <r>
      <rPr>
        <b/>
        <vertAlign val="superscript"/>
        <sz val="11"/>
        <color theme="0" tint="-0.14999847407452621"/>
        <rFont val="Arial"/>
        <family val="2"/>
      </rPr>
      <t xml:space="preserve">3 </t>
    </r>
    <r>
      <rPr>
        <b/>
        <vertAlign val="superscript"/>
        <sz val="11"/>
        <color rgb="FF000000"/>
        <rFont val="Arial"/>
        <family val="2"/>
      </rPr>
      <t>(see footnotes)</t>
    </r>
  </si>
  <si>
    <t>Wildlife Habitat Planting</t>
  </si>
  <si>
    <t>Pest Management Conservation System</t>
  </si>
  <si>
    <r>
      <rPr>
        <vertAlign val="superscript"/>
        <sz val="9"/>
        <color rgb="FF000000"/>
        <rFont val="Arial"/>
        <family val="2"/>
      </rPr>
      <t xml:space="preserve">Footnotes:  </t>
    </r>
    <r>
      <rPr>
        <sz val="9"/>
        <color rgb="FF000000"/>
        <rFont val="Arial"/>
        <family val="2"/>
      </rPr>
      <t>V is used for the term “variable”. These are variables used to calculate the final score for the assessment area.  Wind Rose Data is recommended to determine prevailing wind direction https://www.wcc.nrcs.usda.gov/climate/windrose.</t>
    </r>
  </si>
  <si>
    <t>Appendix D: Best Management Practices for the Monarch Butterfly:</t>
  </si>
  <si>
    <t>Greater Appalachian Mountains Region</t>
  </si>
  <si>
    <r>
      <rPr>
        <b/>
        <i/>
        <sz val="14"/>
        <rFont val="Arial"/>
        <family val="2"/>
      </rPr>
      <t>Incorporate these best practices into your monarch butterfly habitat conservation plan:</t>
    </r>
  </si>
  <si>
    <r>
      <rPr>
        <b/>
        <sz val="14"/>
        <color rgb="FF006FC0"/>
        <rFont val="Arial"/>
        <family val="2"/>
      </rPr>
      <t>Use Approved Decision Support Tools</t>
    </r>
    <r>
      <rPr>
        <b/>
        <sz val="12"/>
        <color rgb="FF006FC0"/>
        <rFont val="Arial"/>
        <family val="2"/>
      </rPr>
      <t xml:space="preserve">
</t>
    </r>
    <r>
      <rPr>
        <sz val="12"/>
        <rFont val="Arial"/>
        <family val="2"/>
      </rPr>
      <t xml:space="preserve">Use the monarch butterfly wildlife habitat evaluation guide (Monarch WHEG) as a decision- support tool to inform the planning process, and to implement a monarch butterfly habitat plan.
</t>
    </r>
  </si>
  <si>
    <r>
      <rPr>
        <b/>
        <sz val="12"/>
        <rFont val="Calibri"/>
        <family val="2"/>
      </rPr>
      <t>—</t>
    </r>
    <r>
      <rPr>
        <b/>
        <sz val="12"/>
        <rFont val="Arial"/>
        <family val="2"/>
      </rPr>
      <t xml:space="preserve"> Why? </t>
    </r>
    <r>
      <rPr>
        <sz val="12"/>
        <rFont val="Arial"/>
        <family val="2"/>
      </rPr>
      <t>The WHEG is the decision-support tool used by NRCS planners and their clients to identify habitat deficiencies, and then to identify alternatives available for monarch butterfly habitat improvement.</t>
    </r>
  </si>
  <si>
    <r>
      <rPr>
        <b/>
        <sz val="14"/>
        <color rgb="FF006FC0"/>
        <rFont val="Arial"/>
        <family val="2"/>
      </rPr>
      <t>Use Time-of-Year Restrictions</t>
    </r>
    <r>
      <rPr>
        <b/>
        <sz val="12"/>
        <color rgb="FF006FC0"/>
        <rFont val="Arial"/>
        <family val="2"/>
      </rPr>
      <t xml:space="preserve">
</t>
    </r>
    <r>
      <rPr>
        <sz val="12"/>
        <rFont val="Arial"/>
        <family val="2"/>
      </rPr>
      <t>Implementing and managing the plan consistent with an applicable time-of-year restriction ensures best outcomes. Journey North animation maps (</t>
    </r>
    <r>
      <rPr>
        <u/>
        <sz val="12"/>
        <color rgb="FF0000FF"/>
        <rFont val="Arial"/>
        <family val="2"/>
      </rPr>
      <t>https://journeynorth.org/monarchs)</t>
    </r>
    <r>
      <rPr>
        <sz val="12"/>
        <color rgb="FF0000FF"/>
        <rFont val="Arial"/>
        <family val="2"/>
      </rPr>
      <t xml:space="preserve"> </t>
    </r>
    <r>
      <rPr>
        <sz val="12"/>
        <rFont val="Arial"/>
        <family val="2"/>
      </rPr>
      <t>are excellent predictors of when monarch butterflies will be in the area.</t>
    </r>
  </si>
  <si>
    <r>
      <rPr>
        <u/>
        <sz val="12"/>
        <rFont val="Arial"/>
        <family val="2"/>
      </rPr>
      <t>Lands Identified as </t>
    </r>
    <r>
      <rPr>
        <i/>
        <u/>
        <sz val="12"/>
        <rFont val="Arial"/>
        <family val="2"/>
      </rPr>
      <t>Good </t>
    </r>
    <r>
      <rPr>
        <u/>
        <sz val="12"/>
        <rFont val="Arial"/>
        <family val="2"/>
      </rPr>
      <t>or </t>
    </r>
    <r>
      <rPr>
        <i/>
        <u/>
        <sz val="12"/>
        <rFont val="Arial"/>
        <family val="2"/>
      </rPr>
      <t>Excellent </t>
    </r>
    <r>
      <rPr>
        <u/>
        <sz val="12"/>
        <rFont val="Arial"/>
        <family val="2"/>
      </rPr>
      <t>Monarch Habitat</t>
    </r>
    <r>
      <rPr>
        <sz val="12"/>
        <rFont val="Arial"/>
        <family val="2"/>
      </rPr>
      <t xml:space="preserve">: The use of habitat rated as </t>
    </r>
    <r>
      <rPr>
        <i/>
        <sz val="12"/>
        <rFont val="Arial"/>
        <family val="2"/>
      </rPr>
      <t xml:space="preserve">good </t>
    </r>
    <r>
      <rPr>
        <sz val="12"/>
        <rFont val="Arial"/>
        <family val="2"/>
      </rPr>
      <t xml:space="preserve">or </t>
    </r>
    <r>
      <rPr>
        <i/>
        <sz val="12"/>
        <rFont val="Arial"/>
        <family val="2"/>
      </rPr>
      <t xml:space="preserve">excellent </t>
    </r>
    <r>
      <rPr>
        <sz val="12"/>
        <rFont val="Arial"/>
        <family val="2"/>
      </rPr>
      <t xml:space="preserve">is expected to be high. Thus, the risk of mortality associated with disturbance is high in these areas. Minimize monarch mortality associated with normal farm and ranch management activities by minimizing disturbance during the period of the year when the habitat is in use by monarchs.
</t>
    </r>
  </si>
  <si>
    <r>
      <rPr>
        <b/>
        <sz val="12"/>
        <rFont val="Calibri"/>
        <family val="2"/>
      </rPr>
      <t>—</t>
    </r>
    <r>
      <rPr>
        <b/>
        <sz val="12"/>
        <rFont val="Arial"/>
        <family val="2"/>
      </rPr>
      <t xml:space="preserve"> Why? </t>
    </r>
    <r>
      <rPr>
        <sz val="12"/>
        <rFont val="Arial"/>
        <family val="2"/>
      </rPr>
      <t xml:space="preserve">Curbing activities during peak breeding and migration periods is paramount to achieving best outcomes. Adhering to all applicable best practices in </t>
    </r>
    <r>
      <rPr>
        <i/>
        <sz val="12"/>
        <rFont val="Arial"/>
        <family val="2"/>
      </rPr>
      <t xml:space="preserve">good </t>
    </r>
    <r>
      <rPr>
        <sz val="12"/>
        <rFont val="Arial"/>
        <family val="2"/>
      </rPr>
      <t xml:space="preserve">or </t>
    </r>
    <r>
      <rPr>
        <i/>
        <sz val="12"/>
        <rFont val="Arial"/>
        <family val="2"/>
      </rPr>
      <t xml:space="preserve">excellent </t>
    </r>
    <r>
      <rPr>
        <sz val="12"/>
        <rFont val="Arial"/>
        <family val="2"/>
      </rPr>
      <t>habitat during a time-of-year restriction period helps avoid and minimize larval and adult mortality.  Research suggests that some land management activities (mowing or burning) within the time-of-year restriction period can be beneficial to monarchs if conducted strategically to assure that all habitat is not being impacted.  For example, a midsummer burn or mowing on a portion of the habitat, will result in younger milkweed plants with higher digestibility.  These plants are sought after for egg laying by late season gravid females.</t>
    </r>
  </si>
  <si>
    <r>
      <rPr>
        <u/>
        <sz val="12"/>
        <rFont val="Arial"/>
        <family val="2"/>
      </rPr>
      <t>Lands Identified as Poor or Fair Monarch Habitat</t>
    </r>
    <r>
      <rPr>
        <sz val="12"/>
        <rFont val="Arial"/>
        <family val="2"/>
      </rPr>
      <t xml:space="preserve">: Adherence to time-of-year restrictions should not preclude activities being implemented to increase habitat quality on areas rated as </t>
    </r>
    <r>
      <rPr>
        <i/>
        <sz val="12"/>
        <rFont val="Arial"/>
        <family val="2"/>
      </rPr>
      <t xml:space="preserve">poor </t>
    </r>
    <r>
      <rPr>
        <sz val="12"/>
        <rFont val="Arial"/>
        <family val="2"/>
      </rPr>
      <t xml:space="preserve">or </t>
    </r>
    <r>
      <rPr>
        <i/>
        <sz val="12"/>
        <rFont val="Arial"/>
        <family val="2"/>
      </rPr>
      <t>fair</t>
    </r>
    <r>
      <rPr>
        <sz val="12"/>
        <rFont val="Arial"/>
        <family val="2"/>
      </rPr>
      <t xml:space="preserve">.
</t>
    </r>
  </si>
  <si>
    <r>
      <rPr>
        <b/>
        <sz val="12"/>
        <rFont val="Arial"/>
        <family val="2"/>
      </rPr>
      <t xml:space="preserve">— Why? </t>
    </r>
    <r>
      <rPr>
        <sz val="12"/>
        <rFont val="Arial"/>
        <family val="2"/>
      </rPr>
      <t xml:space="preserve">Activities related to plan implementation or management in habitat with a WHEG rating of </t>
    </r>
    <r>
      <rPr>
        <i/>
        <sz val="12"/>
        <rFont val="Arial"/>
        <family val="2"/>
      </rPr>
      <t xml:space="preserve">poor </t>
    </r>
    <r>
      <rPr>
        <sz val="12"/>
        <rFont val="Arial"/>
        <family val="2"/>
      </rPr>
      <t xml:space="preserve">or </t>
    </r>
    <r>
      <rPr>
        <i/>
        <sz val="12"/>
        <rFont val="Arial"/>
        <family val="2"/>
      </rPr>
      <t xml:space="preserve">fair </t>
    </r>
    <r>
      <rPr>
        <sz val="12"/>
        <rFont val="Arial"/>
        <family val="2"/>
      </rPr>
      <t>will have long-term beneficial effects that will more than replace any short-term monarch mortality resulting from the habitat improvement activities.</t>
    </r>
  </si>
  <si>
    <r>
      <rPr>
        <b/>
        <sz val="14"/>
        <color rgb="FF006FC0"/>
        <rFont val="Arial"/>
        <family val="2"/>
      </rPr>
      <t>Look Before Acting</t>
    </r>
    <r>
      <rPr>
        <b/>
        <sz val="12"/>
        <color rgb="FF006FC0"/>
        <rFont val="Arial"/>
        <family val="2"/>
      </rPr>
      <t xml:space="preserve">
</t>
    </r>
    <r>
      <rPr>
        <sz val="12"/>
        <rFont val="Arial"/>
        <family val="2"/>
      </rPr>
      <t xml:space="preserve">To the extent practicable, monitor the habitat for the presence of eggs and larvae before undertaking management activities. The Monarch Larva Monitoring Project provides an excellent monitoring protocol and online training </t>
    </r>
    <r>
      <rPr>
        <sz val="12"/>
        <color rgb="FF0000FF"/>
        <rFont val="Arial"/>
        <family val="2"/>
      </rPr>
      <t>(</t>
    </r>
    <r>
      <rPr>
        <sz val="12"/>
        <rFont val="Arial"/>
        <family val="2"/>
      </rPr>
      <t>https://monarchlab.org/mlmp). It is especially important to conduct monitoring before undertaking activities within the time-of-year restriction period.</t>
    </r>
  </si>
  <si>
    <r>
      <rPr>
        <b/>
        <sz val="12"/>
        <rFont val="Arial"/>
        <family val="2"/>
      </rPr>
      <t xml:space="preserve">— Why? </t>
    </r>
    <r>
      <rPr>
        <sz val="12"/>
        <rFont val="Arial"/>
        <family val="2"/>
      </rPr>
      <t>It is not difficult to perform a rapid assessment to detect the presence of monarch eggs and larvae. Foregoing activities (plan implementation or management) until eggs and larvae are absent or in low abundance can greatly minimize mortality and thereby balance short-term adverse with long-term beneficial effects. Monitoring for such adaptive management is an option under NRCS Conservation Practice Standard (645): Upland Wildlife Habitat Management.</t>
    </r>
  </si>
  <si>
    <r>
      <rPr>
        <b/>
        <sz val="14"/>
        <color rgb="FF006FC0"/>
        <rFont val="Arial"/>
        <family val="2"/>
      </rPr>
      <t>Coordinate Activities with Neighbors</t>
    </r>
    <r>
      <rPr>
        <b/>
        <sz val="12"/>
        <color rgb="FF006FC0"/>
        <rFont val="Arial"/>
        <family val="2"/>
      </rPr>
      <t xml:space="preserve">
</t>
    </r>
    <r>
      <rPr>
        <sz val="12"/>
        <rFont val="Arial"/>
        <family val="2"/>
      </rPr>
      <t xml:space="preserve">To the extent practicable, use an adaptive, landscape approach by coordinating plan implementation and management activities with neighbors.
</t>
    </r>
  </si>
  <si>
    <r>
      <rPr>
        <b/>
        <sz val="12"/>
        <color rgb="FF000000"/>
        <rFont val="Arial"/>
        <family val="2"/>
      </rPr>
      <t xml:space="preserve">— Why? </t>
    </r>
    <r>
      <rPr>
        <sz val="12"/>
        <color rgb="FF000000"/>
        <rFont val="Arial"/>
        <family val="2"/>
      </rPr>
      <t>Coordinating activities with neighbors may allow for a more effective approach to habitat development and management by staggering disturbances (e.g. mowing or burning) which will better assure successful monarch production in the immediate area.</t>
    </r>
  </si>
  <si>
    <r>
      <rPr>
        <b/>
        <sz val="14"/>
        <color rgb="FF0070C0"/>
        <rFont val="Arial"/>
        <family val="2"/>
      </rPr>
      <t>Burning</t>
    </r>
    <r>
      <rPr>
        <b/>
        <sz val="12"/>
        <color rgb="FF0070C0"/>
        <rFont val="Arial"/>
        <family val="2"/>
      </rPr>
      <t xml:space="preserve">
</t>
    </r>
    <r>
      <rPr>
        <sz val="12"/>
        <rFont val="Arial"/>
        <family val="2"/>
      </rPr>
      <t xml:space="preserve">When possible, implement prescribed burning on no more than 1/3 of the habitat, unless suitable monarch habitat exists nearby, or the WHEG rating is </t>
    </r>
    <r>
      <rPr>
        <i/>
        <sz val="12"/>
        <rFont val="Arial"/>
        <family val="2"/>
      </rPr>
      <t xml:space="preserve">poor </t>
    </r>
    <r>
      <rPr>
        <sz val="12"/>
        <rFont val="Arial"/>
        <family val="2"/>
      </rPr>
      <t xml:space="preserve">or </t>
    </r>
    <r>
      <rPr>
        <i/>
        <sz val="12"/>
        <rFont val="Arial"/>
        <family val="2"/>
      </rPr>
      <t>fair</t>
    </r>
    <r>
      <rPr>
        <sz val="12"/>
        <rFont val="Arial"/>
        <family val="2"/>
      </rPr>
      <t xml:space="preserve">.
</t>
    </r>
  </si>
  <si>
    <r>
      <rPr>
        <b/>
        <sz val="12"/>
        <color rgb="FF000000"/>
        <rFont val="Arial"/>
        <family val="2"/>
      </rPr>
      <t>— Why?</t>
    </r>
    <r>
      <rPr>
        <sz val="12"/>
        <color rgb="FF000000"/>
        <rFont val="Arial"/>
        <family val="2"/>
      </rPr>
      <t xml:space="preserve"> Prescribed burning is a common management technique used to set back ecological succession and increase the abundance of milkweed and nectaring forbs. Restricting burning to a fraction of the habitat retains suitable habitat, promotes ecological heterogeneity, and promotes abundant breeding and nectaring resources.</t>
    </r>
  </si>
  <si>
    <t xml:space="preserve">When possible, allow fires to burn in a patchy, finger-like pattern within units.
</t>
  </si>
  <si>
    <r>
      <t xml:space="preserve">— Why? </t>
    </r>
    <r>
      <rPr>
        <sz val="12"/>
        <color rgb="FF000000"/>
        <rFont val="Arial"/>
        <family val="2"/>
      </rPr>
      <t>Unburned patches of suitable habitat promote ecological heterogeneity and long-term benefits important to the monarch’s life cycle.</t>
    </r>
  </si>
  <si>
    <r>
      <rPr>
        <b/>
        <sz val="14"/>
        <color rgb="FF0070C0"/>
        <rFont val="Arial"/>
        <family val="2"/>
      </rPr>
      <t>Grazing</t>
    </r>
    <r>
      <rPr>
        <b/>
        <sz val="12"/>
        <color rgb="FF0070C0"/>
        <rFont val="Arial"/>
        <family val="2"/>
      </rPr>
      <t xml:space="preserve">
</t>
    </r>
    <r>
      <rPr>
        <sz val="12"/>
        <rFont val="Arial"/>
        <family val="2"/>
      </rPr>
      <t xml:space="preserve">Monarch habitat should be fenced from grazed areas.  Short-term grazing can be used to target grasses, which can benefit forbs.  Monitor the area and move cattle when they begin to forage extensively on the forbs.
</t>
    </r>
  </si>
  <si>
    <r>
      <rPr>
        <b/>
        <sz val="12"/>
        <color rgb="FF000000"/>
        <rFont val="Arial"/>
        <family val="2"/>
      </rPr>
      <t xml:space="preserve">— Why? </t>
    </r>
    <r>
      <rPr>
        <sz val="12"/>
        <color rgb="FF000000"/>
        <rFont val="Arial"/>
        <family val="2"/>
      </rPr>
      <t>Many excellent monarch nectaring forbs are of higher digestibility than are grasses.  In these situations, livestock will target these high-quality forbs. Conversely, milkweed is avoided by livestock, and grazing stands of milkweed will have little impact on reproductive habitat. Through a prescribed grazing plan, with monarch butterflies as a consideration, higher quality habitat may be achieved.</t>
    </r>
  </si>
  <si>
    <r>
      <rPr>
        <b/>
        <sz val="14"/>
        <color rgb="FF006FC0"/>
        <rFont val="Arial"/>
        <family val="2"/>
      </rPr>
      <t>Herbicide Applications</t>
    </r>
    <r>
      <rPr>
        <b/>
        <sz val="12"/>
        <color rgb="FF006FC0"/>
        <rFont val="Arial"/>
        <family val="2"/>
      </rPr>
      <t xml:space="preserve">
</t>
    </r>
    <r>
      <rPr>
        <sz val="12"/>
        <rFont val="Arial"/>
        <family val="2"/>
      </rPr>
      <t xml:space="preserve">Herbicides are often an essential tool when establishing new monarch habitat.  Additionally, herbicides can be a viable management tool following planting and to manage established monarch habitat.
</t>
    </r>
  </si>
  <si>
    <r>
      <rPr>
        <b/>
        <sz val="12"/>
        <color rgb="FF000000"/>
        <rFont val="Arial"/>
        <family val="2"/>
      </rPr>
      <t xml:space="preserve">— Why? </t>
    </r>
    <r>
      <rPr>
        <sz val="12"/>
        <color rgb="FF000000"/>
        <rFont val="Arial"/>
        <family val="2"/>
      </rPr>
      <t>Broadcast application of herbicides is often the most cost-effective and efficient way to prepare existing stands to high quality, species-rich monarch habitat. Depending on the existing cover, aggressive treatment may be necessary. After establishment, individual plant treatment (IPT) can be used to control noxious and invasive species.  If grass becomes too dense, the use of grass specific herbicides (graminicides) can be used to release the forb component.</t>
    </r>
  </si>
  <si>
    <r>
      <rPr>
        <b/>
        <sz val="14"/>
        <color rgb="FF006FC0"/>
        <rFont val="Arial"/>
        <family val="2"/>
      </rPr>
      <t>Mowing and Haying</t>
    </r>
    <r>
      <rPr>
        <b/>
        <sz val="12"/>
        <color rgb="FF006FC0"/>
        <rFont val="Arial"/>
        <family val="2"/>
      </rPr>
      <t xml:space="preserve">
</t>
    </r>
    <r>
      <rPr>
        <sz val="12"/>
        <rFont val="Arial"/>
        <family val="2"/>
      </rPr>
      <t xml:space="preserve">Do not mow any area more than once every 4-5 years. Mow or hay no more than 1/3 of the habitat per year, and when possible leave patches. The use of individual plant treatment (IPT) to control invasion of woody plants may be required between mowing intervals.
</t>
    </r>
  </si>
  <si>
    <r>
      <rPr>
        <b/>
        <sz val="12"/>
        <color rgb="FF000000"/>
        <rFont val="Arial"/>
        <family val="2"/>
      </rPr>
      <t>— Why?</t>
    </r>
    <r>
      <rPr>
        <sz val="12"/>
        <color rgb="FF000000"/>
        <rFont val="Arial"/>
        <family val="2"/>
      </rPr>
      <t xml:space="preserve"> Mowing and haying are common management techniques used to set back ecological succession and control invasion of woody plants. Mowing too often (more than once every 4-5 years) will favor the grass component in the habitat and will reduce monarch nectar plants (forbs).  Limiting this activity to no more than 1/3 of the monarch habitat in the area, promotes ecological heterogeneity, and promotes abundant breeding and nectaring resources each year.</t>
    </r>
  </si>
  <si>
    <t xml:space="preserve">Mow at 12-16 inches, but not less than 8 inches.  When practical defer mowing until after fall migration.
</t>
  </si>
  <si>
    <r>
      <rPr>
        <b/>
        <sz val="12"/>
        <color rgb="FF000000"/>
        <rFont val="Arial"/>
        <family val="2"/>
      </rPr>
      <t xml:space="preserve">— Why? </t>
    </r>
    <r>
      <rPr>
        <sz val="12"/>
        <color rgb="FF000000"/>
        <rFont val="Arial"/>
        <family val="2"/>
      </rPr>
      <t>Mowing benefits monarch habitat because it somewhat replicates disturbance and stimulates new plant growth. Increasing mowing height retains more standing biomass and reduces temporal loss of milkweed and nectar resources.  If the objective is to control woody species, mowing lower than an 8-inch height should be considered.</t>
    </r>
  </si>
  <si>
    <r>
      <rPr>
        <b/>
        <sz val="14"/>
        <color rgb="FF006FC0"/>
        <rFont val="Arial"/>
        <family val="2"/>
      </rPr>
      <t>Tillage</t>
    </r>
    <r>
      <rPr>
        <b/>
        <sz val="12"/>
        <color rgb="FF006FC0"/>
        <rFont val="Arial"/>
        <family val="2"/>
      </rPr>
      <t xml:space="preserve">
</t>
    </r>
    <r>
      <rPr>
        <sz val="12"/>
        <rFont val="Arial"/>
        <family val="2"/>
      </rPr>
      <t xml:space="preserve">Shallow-till no more than 1/2 of the habitat per year, if possible. Leave patches of untilled habitat for the entire year.
</t>
    </r>
  </si>
  <si>
    <r>
      <rPr>
        <b/>
        <sz val="12"/>
        <color rgb="FF000000"/>
        <rFont val="Arial"/>
        <family val="2"/>
      </rPr>
      <t>— Why?</t>
    </r>
    <r>
      <rPr>
        <sz val="12"/>
        <color rgb="FF000000"/>
        <rFont val="Arial"/>
        <family val="2"/>
      </rPr>
      <t xml:space="preserve"> Use of a tillage tool such as a disk to break the sod and stir the soil surface to a shallow depth is a common management technique used to set back ecological succession. Tilling a limited portion of the site retains some suitable habitat, promotes ecological heterogeneity, and promotes abundant breeding and nectaring resources. Mowing, burning, grazing or haying may be needed prior to tillage if equipment is not heavy enough to penetrate existing sod.  For habitat with the primary purpose of providing reproductive habitat (milkweed), late-season tillage is an excellent tool to increase the density of common milkweed (Asclepias syriaca) the following year.</t>
    </r>
  </si>
  <si>
    <t>Useful Resources:</t>
  </si>
  <si>
    <t>Journey North Interactive Maps</t>
  </si>
  <si>
    <t>Real-time peak migration tracking.</t>
  </si>
  <si>
    <t>Integrated Monarch Monitoring Program</t>
  </si>
  <si>
    <r>
      <rPr>
        <sz val="11"/>
        <color indexed="8"/>
        <rFont val="Arial"/>
        <family val="1"/>
        <charset val="204"/>
      </rPr>
      <t xml:space="preserve">Monitoring protocol, </t>
    </r>
    <r>
      <rPr>
        <u/>
        <sz val="11"/>
        <color indexed="12"/>
        <rFont val="Arial"/>
        <family val="1"/>
        <charset val="204"/>
      </rPr>
      <t>online-training </t>
    </r>
    <r>
      <rPr>
        <sz val="11"/>
        <color indexed="8"/>
        <rFont val="Arial"/>
        <family val="1"/>
        <charset val="204"/>
      </rPr>
      <t>and datasheets</t>
    </r>
  </si>
  <si>
    <t>BMPs are found on the National NRCS Monarch Webpage: https://www.nrcs.usda.gov/wps/portal/nrcs/detail/national/plantsanimals/pollinate/?cid=nrcseprd402207</t>
  </si>
  <si>
    <t xml:space="preserve"> Source: https://www.nrcs.usda.gov/wps/portal/nrcs/detail/national/plantsanimals/pollinate/?cid=nrcseprd402207. Last accessed 2021-05-21
</t>
  </si>
  <si>
    <t>Appendix C.  Selected Conservation Practices</t>
  </si>
  <si>
    <t>Monarch Wildlife Habitat Evaluation Guide (WHEG): Greater Appalachian Mountains Region, Edition 2.0  (2022-09-01)</t>
  </si>
  <si>
    <r>
      <rPr>
        <b/>
        <sz val="14"/>
        <color rgb="FF000000"/>
        <rFont val="Arial"/>
        <family val="2"/>
      </rPr>
      <t>STEP 2:</t>
    </r>
    <r>
      <rPr>
        <sz val="12"/>
        <color rgb="FF000000"/>
        <rFont val="Arial"/>
        <family val="2"/>
      </rPr>
      <t xml:space="preserve">   Complete Plant Community Type screening.  If the plant community type is; Crop, Monotypic Grasses or Brush, then the default Benchmark Rating is </t>
    </r>
    <r>
      <rPr>
        <b/>
        <sz val="12"/>
        <color rgb="FF000000"/>
        <rFont val="Arial"/>
        <family val="2"/>
      </rPr>
      <t xml:space="preserve">POOR and </t>
    </r>
    <r>
      <rPr>
        <b/>
        <i/>
        <sz val="12"/>
        <color rgb="FF000000"/>
        <rFont val="Arial"/>
        <family val="2"/>
      </rPr>
      <t>the AA benchmark condition does not meet minimum Planning Criteria</t>
    </r>
    <r>
      <rPr>
        <sz val="12"/>
        <color rgb="FF000000"/>
        <rFont val="Arial"/>
        <family val="2"/>
      </rPr>
      <t xml:space="preserve">.  Review the associated Planning Alternative for the selected plant community type. Check the box if the decision maker accepts the planning alternatives.  By agreeing to establish Monarch habitat in accordance with </t>
    </r>
    <r>
      <rPr>
        <sz val="12"/>
        <rFont val="Arial"/>
        <family val="2"/>
      </rPr>
      <t xml:space="preserve">CSP 420 - Wildlife Habitat Planting </t>
    </r>
    <r>
      <rPr>
        <sz val="12"/>
        <color rgb="FF000000"/>
        <rFont val="Arial"/>
        <family val="2"/>
      </rPr>
      <t>or CPS 327 - Conservation Cover,</t>
    </r>
    <r>
      <rPr>
        <b/>
        <i/>
        <sz val="12"/>
        <color rgb="FF000000"/>
        <rFont val="Arial"/>
        <family val="2"/>
      </rPr>
      <t xml:space="preserve"> the AA planned condition meets Planning Criteria of </t>
    </r>
    <r>
      <rPr>
        <b/>
        <i/>
        <u/>
        <sz val="12"/>
        <color rgb="FF000000"/>
        <rFont val="Arial"/>
        <family val="2"/>
      </rPr>
      <t>&gt;</t>
    </r>
    <r>
      <rPr>
        <b/>
        <i/>
        <sz val="12"/>
        <color rgb="FF000000"/>
        <rFont val="Arial"/>
        <family val="2"/>
      </rPr>
      <t xml:space="preserve"> 0.50.</t>
    </r>
    <r>
      <rPr>
        <sz val="12"/>
        <color rgb="FF000000"/>
        <rFont val="Arial"/>
        <family val="2"/>
      </rPr>
      <t xml:space="preserve">  Print and retain Page 1 of the WHEG for documentation.</t>
    </r>
  </si>
  <si>
    <r>
      <rPr>
        <b/>
        <sz val="14"/>
        <color rgb="FF000000"/>
        <rFont val="Arial"/>
        <family val="2"/>
      </rPr>
      <t>STEP 6</t>
    </r>
    <r>
      <rPr>
        <b/>
        <sz val="12"/>
        <color rgb="FF000000"/>
        <rFont val="Arial"/>
        <family val="2"/>
      </rPr>
      <t>:</t>
    </r>
    <r>
      <rPr>
        <sz val="12"/>
        <color rgb="FF000000"/>
        <rFont val="Arial"/>
        <family val="2"/>
      </rPr>
      <t xml:space="preserve">  Evaluate the plan after stand </t>
    </r>
    <r>
      <rPr>
        <sz val="12"/>
        <rFont val="Arial"/>
        <family val="2"/>
      </rPr>
      <t xml:space="preserve">establishment </t>
    </r>
    <r>
      <rPr>
        <sz val="12"/>
        <color rgb="FF000000"/>
        <rFont val="Arial"/>
        <family val="2"/>
      </rPr>
      <t>approx. 2-3 years) and enter responses in the "Applied Score" column of the WHEG.</t>
    </r>
  </si>
  <si>
    <t>Monarch Wildlife Habitat Evaluation Guide (WHEG): Greater Appalachian Mountains Region, Edition 2.0 (2022-09-01)</t>
  </si>
  <si>
    <r>
      <rPr>
        <b/>
        <u/>
        <sz val="11"/>
        <rFont val="Arial"/>
        <family val="2"/>
      </rPr>
      <t>Background:</t>
    </r>
    <r>
      <rPr>
        <sz val="11"/>
        <rFont val="Arial"/>
        <family val="2"/>
      </rPr>
      <t xml:space="preserve"> This Wildlife Habitat Evaluation Guide (WHEG) is based on the habitat requirements of the monarch butterfly (</t>
    </r>
    <r>
      <rPr>
        <i/>
        <sz val="11"/>
        <rFont val="Arial"/>
        <family val="2"/>
      </rPr>
      <t>Danaus plexippus</t>
    </r>
    <r>
      <rPr>
        <sz val="11"/>
        <rFont val="Arial"/>
        <family val="2"/>
      </rPr>
      <t xml:space="preserve">) in the Greater Appalachian Mountains Region.  For more detailed information refer to the instructions entitled, </t>
    </r>
    <r>
      <rPr>
        <b/>
        <sz val="11"/>
        <rFont val="Arial"/>
        <family val="2"/>
      </rPr>
      <t>"USDA NRCS MONARCH BUTTERFLY WILDLIFE HABITAT EVALUATION GUIDE, AND DECISION SUPPORT TOOL; GREATER APPALACHIAN MOUNTAINS EDITION 2.0  (2022-09-01)."</t>
    </r>
  </si>
  <si>
    <r>
      <t>Decision maker will convert the AA into productive habitat by implementing a core</t>
    </r>
    <r>
      <rPr>
        <vertAlign val="superscript"/>
        <sz val="11"/>
        <rFont val="Arial"/>
        <family val="2"/>
      </rPr>
      <t>1</t>
    </r>
    <r>
      <rPr>
        <sz val="11"/>
        <rFont val="Arial"/>
        <family val="2"/>
      </rPr>
      <t xml:space="preserve"> habitat establishment practice standard such as Wildlife Habitat Planting (420), Conservation Cover (327) or Field Border (386). </t>
    </r>
    <r>
      <rPr>
        <i/>
        <sz val="11"/>
        <rFont val="Arial"/>
        <family val="2"/>
      </rPr>
      <t>In addition</t>
    </r>
    <r>
      <rPr>
        <sz val="11"/>
        <rFont val="Arial"/>
        <family val="2"/>
      </rPr>
      <t>, the decision maker will implement threat reduction</t>
    </r>
    <r>
      <rPr>
        <vertAlign val="superscript"/>
        <sz val="10"/>
        <rFont val="Arial"/>
        <family val="2"/>
      </rPr>
      <t>2</t>
    </r>
    <r>
      <rPr>
        <sz val="11"/>
        <rFont val="Arial"/>
        <family val="2"/>
      </rPr>
      <t xml:space="preserve"> techniques and/or practices sufficient to achieve minimum variable scores of V</t>
    </r>
    <r>
      <rPr>
        <vertAlign val="superscript"/>
        <sz val="11"/>
        <rFont val="Arial"/>
        <family val="2"/>
      </rPr>
      <t>IR</t>
    </r>
    <r>
      <rPr>
        <sz val="11"/>
        <rFont val="Arial"/>
        <family val="2"/>
      </rPr>
      <t>= 0.2, and V</t>
    </r>
    <r>
      <rPr>
        <vertAlign val="superscript"/>
        <sz val="11"/>
        <rFont val="Arial"/>
        <family val="2"/>
      </rPr>
      <t>WMR</t>
    </r>
    <r>
      <rPr>
        <sz val="11"/>
        <rFont val="Arial"/>
        <family val="2"/>
      </rPr>
      <t>= 0.3.</t>
    </r>
  </si>
  <si>
    <r>
      <t>Decision maker will convert the AA into productive habitat by implementing core</t>
    </r>
    <r>
      <rPr>
        <vertAlign val="superscript"/>
        <sz val="11"/>
        <rFont val="Arial"/>
        <family val="2"/>
      </rPr>
      <t>1</t>
    </r>
    <r>
      <rPr>
        <sz val="11"/>
        <rFont val="Arial"/>
        <family val="2"/>
      </rPr>
      <t xml:space="preserve"> management practice standards, such as Herbaceous Weed Treatment (315), Prescribed Burning (338) or Early Successional Habitat Development and Management (357); </t>
    </r>
    <r>
      <rPr>
        <b/>
        <sz val="11"/>
        <rFont val="Arial"/>
        <family val="2"/>
      </rPr>
      <t>and</t>
    </r>
    <r>
      <rPr>
        <sz val="11"/>
        <rFont val="Arial"/>
        <family val="2"/>
      </rPr>
      <t xml:space="preserve"> habitat establishment practice standards, such as Wildlife Habitat Planting (420), Conservation Cover (327) or Field Border (386), as appropriate.  </t>
    </r>
    <r>
      <rPr>
        <i/>
        <sz val="11"/>
        <rFont val="Arial"/>
        <family val="2"/>
      </rPr>
      <t>In</t>
    </r>
    <r>
      <rPr>
        <sz val="11"/>
        <rFont val="Arial"/>
        <family val="2"/>
      </rPr>
      <t xml:space="preserve"> </t>
    </r>
    <r>
      <rPr>
        <i/>
        <sz val="11"/>
        <rFont val="Arial"/>
        <family val="2"/>
      </rPr>
      <t>addition</t>
    </r>
    <r>
      <rPr>
        <sz val="11"/>
        <rFont val="Arial"/>
        <family val="2"/>
      </rPr>
      <t>, the decision maker will implement threat reduction</t>
    </r>
    <r>
      <rPr>
        <vertAlign val="superscript"/>
        <sz val="10"/>
        <rFont val="Arial"/>
        <family val="2"/>
      </rPr>
      <t>2</t>
    </r>
    <r>
      <rPr>
        <sz val="11"/>
        <rFont val="Arial"/>
        <family val="2"/>
      </rPr>
      <t xml:space="preserve"> techniques and/or practices sufficient to achieve minimum variable scores of V</t>
    </r>
    <r>
      <rPr>
        <vertAlign val="superscript"/>
        <sz val="11"/>
        <rFont val="Arial"/>
        <family val="2"/>
      </rPr>
      <t>IR</t>
    </r>
    <r>
      <rPr>
        <sz val="11"/>
        <rFont val="Arial"/>
        <family val="2"/>
      </rPr>
      <t>= 0.2, and V</t>
    </r>
    <r>
      <rPr>
        <vertAlign val="superscript"/>
        <sz val="11"/>
        <rFont val="Arial"/>
        <family val="2"/>
      </rPr>
      <t>WMR</t>
    </r>
    <r>
      <rPr>
        <sz val="11"/>
        <rFont val="Arial"/>
        <family val="2"/>
      </rPr>
      <t>= 0.3.</t>
    </r>
  </si>
  <si>
    <r>
      <t>Decision maker will convert the AA into productive habitat by implementing core</t>
    </r>
    <r>
      <rPr>
        <vertAlign val="superscript"/>
        <sz val="11"/>
        <rFont val="Arial"/>
        <family val="2"/>
      </rPr>
      <t>1</t>
    </r>
    <r>
      <rPr>
        <sz val="11"/>
        <rFont val="Arial"/>
        <family val="2"/>
      </rPr>
      <t xml:space="preserve"> management practice Brush Management (314) and as needed, core establishment practices such as Wildlife Habitat Planting (420), Conservation Cover (327) or Field Border (386).</t>
    </r>
    <r>
      <rPr>
        <i/>
        <sz val="11"/>
        <rFont val="Arial"/>
        <family val="2"/>
      </rPr>
      <t xml:space="preserve"> In addition</t>
    </r>
    <r>
      <rPr>
        <sz val="11"/>
        <rFont val="Arial"/>
        <family val="2"/>
      </rPr>
      <t>, the decision maker will implement threat reduction</t>
    </r>
    <r>
      <rPr>
        <vertAlign val="superscript"/>
        <sz val="10"/>
        <rFont val="Arial"/>
        <family val="2"/>
      </rPr>
      <t>2</t>
    </r>
    <r>
      <rPr>
        <vertAlign val="superscript"/>
        <sz val="11"/>
        <rFont val="Arial"/>
        <family val="2"/>
      </rPr>
      <t xml:space="preserve"> </t>
    </r>
    <r>
      <rPr>
        <sz val="11"/>
        <rFont val="Arial"/>
        <family val="2"/>
      </rPr>
      <t>techniques and/or practices sufficient to achieve minimum variable scores of V</t>
    </r>
    <r>
      <rPr>
        <vertAlign val="superscript"/>
        <sz val="11"/>
        <rFont val="Arial"/>
        <family val="2"/>
      </rPr>
      <t>IR</t>
    </r>
    <r>
      <rPr>
        <sz val="11"/>
        <rFont val="Arial"/>
        <family val="2"/>
      </rPr>
      <t>= 0.2, and V</t>
    </r>
    <r>
      <rPr>
        <vertAlign val="superscript"/>
        <sz val="11"/>
        <rFont val="Arial"/>
        <family val="2"/>
      </rPr>
      <t>WMR</t>
    </r>
    <r>
      <rPr>
        <sz val="11"/>
        <rFont val="Arial"/>
        <family val="2"/>
      </rPr>
      <t>= 0.3.</t>
    </r>
  </si>
  <si>
    <r>
      <rPr>
        <vertAlign val="superscript"/>
        <sz val="10"/>
        <rFont val="Arial"/>
        <family val="2"/>
      </rPr>
      <t>1</t>
    </r>
    <r>
      <rPr>
        <sz val="10"/>
        <rFont val="Arial"/>
        <family val="2"/>
      </rPr>
      <t>Refer to the tab labeled "Selected Practices" for a list of core habitat establishment and management practices.  Unless otherwise indicated, the decision maker must choose at least one core practice from which to build a system of appropriate core and supporting conservation practices.  Core establishment practices receive slightly greater planned scores because establishing habitat, as opposed to managing actions alone, should result in better habitat.  Plans that combine core establishment and management practices receive maximum planned habitat scores for V</t>
    </r>
    <r>
      <rPr>
        <vertAlign val="superscript"/>
        <sz val="10"/>
        <rFont val="Arial"/>
        <family val="2"/>
      </rPr>
      <t>MWD</t>
    </r>
    <r>
      <rPr>
        <sz val="10"/>
        <rFont val="Arial"/>
        <family val="2"/>
      </rPr>
      <t>, V</t>
    </r>
    <r>
      <rPr>
        <vertAlign val="superscript"/>
        <sz val="10"/>
        <rFont val="Arial"/>
        <family val="2"/>
      </rPr>
      <t>FC</t>
    </r>
    <r>
      <rPr>
        <sz val="10"/>
        <rFont val="Arial"/>
        <family val="2"/>
      </rPr>
      <t xml:space="preserve"> and V</t>
    </r>
    <r>
      <rPr>
        <vertAlign val="superscript"/>
        <sz val="10"/>
        <rFont val="Arial"/>
        <family val="2"/>
      </rPr>
      <t>FR</t>
    </r>
    <r>
      <rPr>
        <sz val="10"/>
        <rFont val="Arial"/>
        <family val="2"/>
      </rPr>
      <t xml:space="preserve">.
</t>
    </r>
    <r>
      <rPr>
        <i/>
        <sz val="10"/>
        <rFont val="Arial"/>
        <family val="2"/>
      </rPr>
      <t xml:space="preserve">
</t>
    </r>
    <r>
      <rPr>
        <vertAlign val="superscript"/>
        <sz val="10"/>
        <rFont val="Arial"/>
        <family val="2"/>
      </rPr>
      <t>2</t>
    </r>
    <r>
      <rPr>
        <sz val="10"/>
        <rFont val="Arial"/>
        <family val="2"/>
      </rPr>
      <t>Monarch butterflies face many threats. However, for the purpose of the NRCS Monarch Butterfly Habitat Development Project, the primary threats of concern arise from the AA's exposure to insecticide applications and weed management (herbicide applications, mowing, or grazing).  Planners assess the AA's exposure to these threats under the variables V</t>
    </r>
    <r>
      <rPr>
        <vertAlign val="superscript"/>
        <sz val="10"/>
        <rFont val="Arial"/>
        <family val="2"/>
      </rPr>
      <t>IR</t>
    </r>
    <r>
      <rPr>
        <sz val="10"/>
        <rFont val="Arial"/>
        <family val="2"/>
      </rPr>
      <t xml:space="preserve"> and V</t>
    </r>
    <r>
      <rPr>
        <vertAlign val="superscript"/>
        <sz val="10"/>
        <rFont val="Arial"/>
        <family val="2"/>
      </rPr>
      <t>WMR</t>
    </r>
    <r>
      <rPr>
        <sz val="10"/>
        <rFont val="Arial"/>
        <family val="2"/>
      </rPr>
      <t>, respectively.  Threat reduction techniques and/or practices include implementation of Pest Management Conservation System (595), physically locating the AA at least 100' from areas exposed to such threats, or through a combination of techniques and practices published in Table 3 of NRCS Technical Notice 190-AGR-9</t>
    </r>
    <r>
      <rPr>
        <i/>
        <sz val="10"/>
        <rFont val="Arial"/>
        <family val="2"/>
      </rPr>
      <t>, Preventing or Mitigating Potential Negative Impacts of Pesticides on Pollinators Using Integrated Pest Management and Other Conservation Practices.</t>
    </r>
  </si>
  <si>
    <r>
      <rPr>
        <b/>
        <sz val="14"/>
        <rFont val="Arial"/>
        <family val="2"/>
      </rPr>
      <t xml:space="preserve">Monarch Wildlife Habitat Evaluation Guide (WHEG): Greater Appalachian Mountains Region, Edition 2.0  (2022-09-01)       </t>
    </r>
    <r>
      <rPr>
        <b/>
        <sz val="14"/>
        <color rgb="FFFF00FF"/>
        <rFont val="Arial"/>
        <family val="2"/>
      </rPr>
      <t xml:space="preserve">            </t>
    </r>
  </si>
  <si>
    <r>
      <t>If the benchmark score is between 0.10 - 0.15, the decision-maker will implement a core</t>
    </r>
    <r>
      <rPr>
        <vertAlign val="superscript"/>
        <sz val="11"/>
        <rFont val="Arial"/>
        <family val="2"/>
      </rPr>
      <t>1</t>
    </r>
    <r>
      <rPr>
        <sz val="11"/>
        <rFont val="Arial"/>
        <family val="2"/>
      </rPr>
      <t xml:space="preserve"> habitat establishment practice standard such as Wildlife Habitat Planting (420), Conservation Cover (327), Field Border (386), etc. to increase milkweed density</t>
    </r>
    <r>
      <rPr>
        <vertAlign val="superscript"/>
        <sz val="11"/>
        <rFont val="Arial"/>
        <family val="2"/>
      </rPr>
      <t xml:space="preserve">4 </t>
    </r>
    <r>
      <rPr>
        <sz val="11"/>
        <rFont val="Arial"/>
        <family val="2"/>
      </rPr>
      <t xml:space="preserve">to at least 500 stems per acre. </t>
    </r>
    <r>
      <rPr>
        <b/>
        <sz val="11"/>
        <rFont val="Arial"/>
        <family val="2"/>
      </rPr>
      <t>(1.0)</t>
    </r>
  </si>
  <si>
    <r>
      <rPr>
        <u/>
        <sz val="11"/>
        <color rgb="FF000000"/>
        <rFont val="Arial"/>
        <family val="2"/>
      </rPr>
      <t>Option 1</t>
    </r>
    <r>
      <rPr>
        <sz val="11"/>
        <color rgb="FF000000"/>
        <rFont val="Arial"/>
        <family val="2"/>
      </rPr>
      <t xml:space="preserve">:  </t>
    </r>
    <r>
      <rPr>
        <sz val="11"/>
        <rFont val="Arial"/>
        <family val="2"/>
      </rPr>
      <t>Wildlife Habitat Planting (420) or</t>
    </r>
    <r>
      <rPr>
        <sz val="11"/>
        <color rgb="FFFF00FF"/>
        <rFont val="Arial"/>
        <family val="2"/>
      </rPr>
      <t xml:space="preserve"> </t>
    </r>
    <r>
      <rPr>
        <sz val="11"/>
        <color rgb="FF000000"/>
        <rFont val="Arial"/>
        <family val="2"/>
      </rPr>
      <t xml:space="preserve">Conservation Cover (327) alone, or in combination with 315 or 338 or 647.  </t>
    </r>
    <r>
      <rPr>
        <b/>
        <sz val="11"/>
        <color rgb="FF000000"/>
        <rFont val="Arial"/>
        <family val="2"/>
      </rPr>
      <t>(1.0)</t>
    </r>
  </si>
  <si>
    <r>
      <t>If the benchmark score is between 0.10 - 0.15, the decision-maker will implement a core</t>
    </r>
    <r>
      <rPr>
        <vertAlign val="superscript"/>
        <sz val="11"/>
        <rFont val="Arial"/>
        <family val="2"/>
      </rPr>
      <t>1</t>
    </r>
    <r>
      <rPr>
        <sz val="11"/>
        <rFont val="Arial"/>
        <family val="2"/>
      </rPr>
      <t xml:space="preserve"> habitat establishment practice such as Wildlife Habitat Planting (420), Conservation Cover (327), Field Border (386), etc. to increase forb cover</t>
    </r>
    <r>
      <rPr>
        <vertAlign val="superscript"/>
        <sz val="11"/>
        <rFont val="Arial"/>
        <family val="2"/>
      </rPr>
      <t>6</t>
    </r>
    <r>
      <rPr>
        <sz val="11"/>
        <rFont val="Arial"/>
        <family val="2"/>
      </rPr>
      <t xml:space="preserve">.  </t>
    </r>
    <r>
      <rPr>
        <b/>
        <sz val="11"/>
        <rFont val="Arial"/>
        <family val="2"/>
      </rPr>
      <t>(1.0)</t>
    </r>
  </si>
  <si>
    <r>
      <rPr>
        <u/>
        <sz val="11"/>
        <rFont val="Arial"/>
        <family val="2"/>
      </rPr>
      <t>Option 1</t>
    </r>
    <r>
      <rPr>
        <sz val="11"/>
        <rFont val="Arial"/>
        <family val="2"/>
      </rPr>
      <t xml:space="preserve">:  Wildlife Habitat Planting (420) or Conservation Cover (327) alone, or in combination with 315 or 338 or 647.  </t>
    </r>
    <r>
      <rPr>
        <b/>
        <sz val="11"/>
        <rFont val="Arial"/>
        <family val="2"/>
      </rPr>
      <t>(1.0)</t>
    </r>
  </si>
  <si>
    <r>
      <t>The decision-maker can implement a core</t>
    </r>
    <r>
      <rPr>
        <vertAlign val="superscript"/>
        <sz val="11"/>
        <rFont val="Arial"/>
        <family val="2"/>
      </rPr>
      <t>1</t>
    </r>
    <r>
      <rPr>
        <sz val="11"/>
        <rFont val="Arial"/>
        <family val="2"/>
      </rPr>
      <t xml:space="preserve"> establishment practice standard such as Wildlife Habitat Planting (420), Conservation Cover (327), Field Border (386), etc. to increase forb-species richness</t>
    </r>
    <r>
      <rPr>
        <vertAlign val="superscript"/>
        <sz val="11"/>
        <rFont val="Arial"/>
        <family val="2"/>
      </rPr>
      <t>7</t>
    </r>
    <r>
      <rPr>
        <sz val="11"/>
        <rFont val="Arial"/>
        <family val="2"/>
      </rPr>
      <t xml:space="preserve">.  </t>
    </r>
    <r>
      <rPr>
        <b/>
        <sz val="11"/>
        <rFont val="Arial"/>
        <family val="2"/>
      </rPr>
      <t>(1.0)</t>
    </r>
  </si>
  <si>
    <r>
      <rPr>
        <b/>
        <sz val="12"/>
        <rFont val="Arial"/>
        <family val="2"/>
      </rPr>
      <t xml:space="preserve">Monarch Wildlife Habitat Evaluation Guide (WHEG): Greater Appalachian Mountains Region, Edition 2.0 (2022-09-01)     </t>
    </r>
    <r>
      <rPr>
        <b/>
        <sz val="12"/>
        <color rgb="FFFF00FF"/>
        <rFont val="Arial"/>
        <family val="2"/>
      </rPr>
      <t xml:space="preserve">                  </t>
    </r>
  </si>
  <si>
    <r>
      <rPr>
        <b/>
        <sz val="14"/>
        <rFont val="Arial"/>
        <family val="2"/>
      </rPr>
      <t xml:space="preserve">Monarch Wildlife Habitat Evaluation Guide (WHEG): Greater Appalachian Mountains Region, Edition 2.0  (2022-09-01)     </t>
    </r>
    <r>
      <rPr>
        <b/>
        <sz val="14"/>
        <color rgb="FFFF00FF"/>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</si>
</sst>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6" x14ac:knownFonts="1">
    <font>
      <sz val="10"/>
      <color rgb="FF000000"/>
      <name val="Times New Roman"/>
      <charset val="204"/>
    </font>
    <font>
      <sz val="10"/>
      <name val="Arial"/>
      <family val="2"/>
    </font>
    <font>
      <b/>
      <sz val="12"/>
      <name val="Arial"/>
      <family val="2"/>
    </font>
    <font>
      <b/>
      <sz val="11"/>
      <name val="Arial"/>
      <family val="2"/>
    </font>
    <font>
      <sz val="11"/>
      <color rgb="FF000000"/>
      <name val="Arial"/>
      <family val="2"/>
    </font>
    <font>
      <b/>
      <sz val="11"/>
      <name val="Arial"/>
      <family val="2"/>
    </font>
    <font>
      <b/>
      <sz val="7"/>
      <name val="Arial"/>
      <family val="2"/>
    </font>
    <font>
      <b/>
      <i/>
      <sz val="11"/>
      <name val="Arial"/>
      <family val="2"/>
    </font>
    <font>
      <sz val="11"/>
      <name val="Arial"/>
      <family val="2"/>
    </font>
    <font>
      <sz val="11"/>
      <color rgb="FF221F1F"/>
      <name val="Arial"/>
      <family val="2"/>
    </font>
    <font>
      <b/>
      <sz val="11"/>
      <color rgb="FF221F1F"/>
      <name val="Arial"/>
      <family val="2"/>
    </font>
    <font>
      <i/>
      <sz val="11"/>
      <name val="Arial"/>
      <family val="2"/>
    </font>
    <font>
      <b/>
      <sz val="10"/>
      <color rgb="FF000000"/>
      <name val="Times New Roman"/>
      <family val="1"/>
    </font>
    <font>
      <u/>
      <sz val="11"/>
      <color rgb="FF000000"/>
      <name val="Arial"/>
      <family val="2"/>
    </font>
    <font>
      <b/>
      <sz val="11"/>
      <color rgb="FF000000"/>
      <name val="Arial"/>
      <family val="2"/>
    </font>
    <font>
      <sz val="11"/>
      <color rgb="FF000000"/>
      <name val="Times New Roman"/>
      <family val="1"/>
    </font>
    <font>
      <sz val="12"/>
      <color rgb="FF000000"/>
      <name val="Times New Roman"/>
      <family val="1"/>
    </font>
    <font>
      <b/>
      <sz val="14"/>
      <name val="Arial"/>
      <family val="2"/>
    </font>
    <font>
      <b/>
      <i/>
      <sz val="11"/>
      <color rgb="FF221F1F"/>
      <name val="Arial"/>
      <family val="2"/>
    </font>
    <font>
      <b/>
      <sz val="11"/>
      <color rgb="FF000000"/>
      <name val="Times New Roman"/>
      <family val="1"/>
    </font>
    <font>
      <b/>
      <sz val="14"/>
      <color rgb="FF000000"/>
      <name val="Arial"/>
      <family val="2"/>
    </font>
    <font>
      <vertAlign val="superscript"/>
      <sz val="11"/>
      <name val="Arial"/>
      <family val="2"/>
    </font>
    <font>
      <b/>
      <vertAlign val="superscript"/>
      <sz val="11"/>
      <name val="Arial"/>
      <family val="2"/>
    </font>
    <font>
      <b/>
      <sz val="10"/>
      <name val="Arial"/>
      <family val="2"/>
    </font>
    <font>
      <sz val="10"/>
      <color rgb="FF000000"/>
      <name val="Arial"/>
      <family val="2"/>
    </font>
    <font>
      <b/>
      <vertAlign val="superscript"/>
      <sz val="11"/>
      <color rgb="FF000000"/>
      <name val="Arial"/>
      <family val="2"/>
    </font>
    <font>
      <b/>
      <sz val="10"/>
      <color theme="0"/>
      <name val="Times New Roman"/>
      <family val="1"/>
    </font>
    <font>
      <sz val="10"/>
      <color theme="0"/>
      <name val="Times New Roman"/>
      <family val="1"/>
    </font>
    <font>
      <sz val="12"/>
      <name val="Arial"/>
      <family val="2"/>
    </font>
    <font>
      <sz val="12"/>
      <color rgb="FF000000"/>
      <name val="Arial"/>
      <family val="2"/>
    </font>
    <font>
      <b/>
      <sz val="12"/>
      <color rgb="FF000000"/>
      <name val="Arial"/>
      <family val="2"/>
    </font>
    <font>
      <b/>
      <i/>
      <sz val="12"/>
      <color rgb="FF000000"/>
      <name val="Arial"/>
      <family val="2"/>
    </font>
    <font>
      <sz val="12"/>
      <color theme="0"/>
      <name val="Arial"/>
      <family val="2"/>
    </font>
    <font>
      <i/>
      <sz val="12"/>
      <color rgb="FF000000"/>
      <name val="Arial"/>
      <family val="2"/>
    </font>
    <font>
      <b/>
      <sz val="14"/>
      <color rgb="FFFF0000"/>
      <name val="Arial"/>
      <family val="2"/>
    </font>
    <font>
      <b/>
      <u/>
      <sz val="12"/>
      <color rgb="FF000000"/>
      <name val="Arial"/>
      <family val="2"/>
    </font>
    <font>
      <sz val="10"/>
      <color rgb="FF000000"/>
      <name val="Times New Roman"/>
      <family val="1"/>
    </font>
    <font>
      <b/>
      <i/>
      <u/>
      <sz val="12"/>
      <color rgb="FF000000"/>
      <name val="Arial"/>
      <family val="2"/>
    </font>
    <font>
      <sz val="10"/>
      <name val="Times New Roman"/>
      <family val="1"/>
    </font>
    <font>
      <b/>
      <sz val="12"/>
      <color rgb="FF221F1F"/>
      <name val="Arial"/>
      <family val="2"/>
    </font>
    <font>
      <b/>
      <i/>
      <sz val="11"/>
      <color rgb="FF000000"/>
      <name val="Arial"/>
      <family val="2"/>
    </font>
    <font>
      <sz val="14"/>
      <color rgb="FFFF0000"/>
      <name val="Times New Roman"/>
      <family val="1"/>
    </font>
    <font>
      <u/>
      <sz val="12"/>
      <color rgb="FF000000"/>
      <name val="Arial"/>
      <family val="2"/>
    </font>
    <font>
      <sz val="9"/>
      <color indexed="81"/>
      <name val="Tahoma"/>
      <family val="2"/>
    </font>
    <font>
      <sz val="10"/>
      <color rgb="FF000000"/>
      <name val="Calibri"/>
      <family val="2"/>
    </font>
    <font>
      <sz val="11"/>
      <name val="Times New Roman"/>
      <family val="1"/>
    </font>
    <font>
      <sz val="10"/>
      <color rgb="FFFF0000"/>
      <name val="Times New Roman"/>
      <family val="1"/>
    </font>
    <font>
      <sz val="11"/>
      <color rgb="FFFF0000"/>
      <name val="Times New Roman"/>
      <family val="1"/>
    </font>
    <font>
      <b/>
      <sz val="12"/>
      <color rgb="FFFF0000"/>
      <name val="Arial"/>
      <family val="2"/>
    </font>
    <font>
      <sz val="12"/>
      <color rgb="FFFF0000"/>
      <name val="Times New Roman"/>
      <family val="1"/>
    </font>
    <font>
      <b/>
      <sz val="10"/>
      <color rgb="FFFF0000"/>
      <name val="Times New Roman"/>
      <family val="1"/>
    </font>
    <font>
      <sz val="11"/>
      <color rgb="FF000000"/>
      <name val="Calibri"/>
      <family val="2"/>
    </font>
    <font>
      <i/>
      <sz val="10"/>
      <name val="Arial"/>
      <family val="2"/>
    </font>
    <font>
      <b/>
      <sz val="10"/>
      <color rgb="FF000000"/>
      <name val="Arial"/>
      <family val="2"/>
    </font>
    <font>
      <vertAlign val="superscript"/>
      <sz val="10"/>
      <name val="Arial"/>
      <family val="2"/>
    </font>
    <font>
      <u/>
      <sz val="11"/>
      <name val="Arial"/>
      <family val="2"/>
    </font>
    <font>
      <i/>
      <sz val="11"/>
      <color rgb="FF000000"/>
      <name val="Arial"/>
      <family val="2"/>
    </font>
    <font>
      <sz val="9"/>
      <color rgb="FF000000"/>
      <name val="Arial"/>
      <family val="2"/>
    </font>
    <font>
      <vertAlign val="superscript"/>
      <sz val="9"/>
      <color rgb="FF000000"/>
      <name val="Arial"/>
      <family val="2"/>
    </font>
    <font>
      <sz val="9"/>
      <name val="Arial"/>
      <family val="2"/>
    </font>
    <font>
      <vertAlign val="superscript"/>
      <sz val="9"/>
      <name val="Arial"/>
      <family val="2"/>
    </font>
    <font>
      <i/>
      <sz val="9"/>
      <name val="Arial"/>
      <family val="2"/>
    </font>
    <font>
      <vertAlign val="superscript"/>
      <sz val="10"/>
      <name val="Calibri"/>
      <family val="2"/>
    </font>
    <font>
      <sz val="10"/>
      <name val="Calibri"/>
      <family val="2"/>
    </font>
    <font>
      <sz val="16"/>
      <color rgb="FF000000"/>
      <name val="Arial"/>
      <family val="2"/>
    </font>
    <font>
      <b/>
      <sz val="16"/>
      <name val="Arial"/>
      <family val="2"/>
    </font>
    <font>
      <vertAlign val="superscript"/>
      <sz val="10"/>
      <color rgb="FF000000"/>
      <name val="Arial"/>
      <family val="2"/>
    </font>
    <font>
      <b/>
      <vertAlign val="superscript"/>
      <sz val="10"/>
      <name val="Arial"/>
      <family val="2"/>
    </font>
    <font>
      <u/>
      <sz val="10"/>
      <color rgb="FF000000"/>
      <name val="Arial"/>
      <family val="2"/>
    </font>
    <font>
      <b/>
      <sz val="12"/>
      <color rgb="FF000000"/>
      <name val="Times New Roman"/>
      <family val="1"/>
    </font>
    <font>
      <b/>
      <vertAlign val="superscript"/>
      <sz val="11"/>
      <color theme="0" tint="-0.14999847407452621"/>
      <name val="Arial"/>
      <family val="2"/>
    </font>
    <font>
      <sz val="11"/>
      <color rgb="FFFF00FF"/>
      <name val="Arial"/>
      <family val="2"/>
    </font>
    <font>
      <b/>
      <sz val="14"/>
      <color rgb="FFFF00FF"/>
      <name val="Arial"/>
      <family val="2"/>
    </font>
    <font>
      <sz val="14"/>
      <color rgb="FFFF00FF"/>
      <name val="Times New Roman"/>
      <family val="1"/>
    </font>
    <font>
      <sz val="14"/>
      <color rgb="FF000000"/>
      <name val="Arial"/>
      <family val="2"/>
    </font>
    <font>
      <sz val="14"/>
      <name val="Arial"/>
      <family val="2"/>
    </font>
    <font>
      <b/>
      <sz val="20"/>
      <color theme="0"/>
      <name val="Times New Roman"/>
      <family val="1"/>
    </font>
    <font>
      <b/>
      <i/>
      <sz val="14"/>
      <name val="Arial"/>
      <family val="2"/>
    </font>
    <font>
      <b/>
      <sz val="14"/>
      <color rgb="FF006FC0"/>
      <name val="Arial"/>
      <family val="2"/>
    </font>
    <font>
      <b/>
      <sz val="12"/>
      <color rgb="FF006FC0"/>
      <name val="Arial"/>
      <family val="2"/>
    </font>
    <font>
      <b/>
      <sz val="12"/>
      <name val="Calibri"/>
      <family val="2"/>
    </font>
    <font>
      <u/>
      <sz val="12"/>
      <color rgb="FF0000FF"/>
      <name val="Arial"/>
      <family val="2"/>
    </font>
    <font>
      <sz val="12"/>
      <color rgb="FF0000FF"/>
      <name val="Arial"/>
      <family val="2"/>
    </font>
    <font>
      <u/>
      <sz val="12"/>
      <name val="Arial"/>
      <family val="2"/>
    </font>
    <font>
      <i/>
      <u/>
      <sz val="12"/>
      <name val="Arial"/>
      <family val="2"/>
    </font>
    <font>
      <i/>
      <sz val="12"/>
      <name val="Arial"/>
      <family val="2"/>
    </font>
    <font>
      <b/>
      <sz val="14"/>
      <color rgb="FF0070C0"/>
      <name val="Arial"/>
      <family val="2"/>
    </font>
    <font>
      <b/>
      <sz val="12"/>
      <color rgb="FF0070C0"/>
      <name val="Arial"/>
      <family val="2"/>
    </font>
    <font>
      <b/>
      <sz val="12"/>
      <color indexed="30"/>
      <name val="Arial"/>
      <family val="2"/>
    </font>
    <font>
      <sz val="11"/>
      <color indexed="12"/>
      <name val="Arial"/>
      <family val="1"/>
      <charset val="204"/>
    </font>
    <font>
      <sz val="11"/>
      <color indexed="8"/>
      <name val="Arial"/>
      <family val="2"/>
    </font>
    <font>
      <u/>
      <sz val="11"/>
      <color indexed="12"/>
      <name val="Arial"/>
      <family val="2"/>
    </font>
    <font>
      <sz val="11"/>
      <color indexed="8"/>
      <name val="Arial"/>
      <family val="1"/>
      <charset val="204"/>
    </font>
    <font>
      <u/>
      <sz val="11"/>
      <color indexed="12"/>
      <name val="Arial"/>
      <family val="1"/>
      <charset val="204"/>
    </font>
    <font>
      <b/>
      <sz val="12"/>
      <color rgb="FFFF00FF"/>
      <name val="Arial"/>
      <family val="2"/>
    </font>
    <font>
      <b/>
      <u/>
      <sz val="11"/>
      <name val="Arial"/>
      <family val="2"/>
    </font>
  </fonts>
  <fills count="17">
    <fill>
      <patternFill patternType="none"/>
    </fill>
    <fill>
      <patternFill patternType="gray125"/>
    </fill>
    <fill>
      <patternFill patternType="solid">
        <fgColor rgb="FFC2D69B"/>
      </patternFill>
    </fill>
    <fill>
      <patternFill patternType="solid">
        <fgColor rgb="FFDDD9C3"/>
      </patternFill>
    </fill>
    <fill>
      <patternFill patternType="solid">
        <fgColor rgb="FFCCC0D9"/>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86B546"/>
      </patternFill>
    </fill>
    <fill>
      <patternFill patternType="solid">
        <fgColor rgb="FFFFC000"/>
        <bgColor indexed="64"/>
      </patternFill>
    </fill>
  </fills>
  <borders count="17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rgb="FF000000"/>
      </bottom>
      <diagonal/>
    </border>
    <border>
      <left style="medium">
        <color indexed="64"/>
      </left>
      <right/>
      <top style="thin">
        <color indexed="64"/>
      </top>
      <bottom style="thin">
        <color rgb="FF000000"/>
      </bottom>
      <diagonal/>
    </border>
    <border>
      <left style="thin">
        <color rgb="FF000000"/>
      </left>
      <right/>
      <top/>
      <bottom style="thin">
        <color indexed="64"/>
      </bottom>
      <diagonal/>
    </border>
    <border>
      <left style="medium">
        <color indexed="64"/>
      </left>
      <right/>
      <top style="thin">
        <color rgb="FF000000"/>
      </top>
      <bottom/>
      <diagonal/>
    </border>
    <border>
      <left style="thin">
        <color indexed="64"/>
      </left>
      <right style="thin">
        <color indexed="64"/>
      </right>
      <top/>
      <bottom/>
      <diagonal/>
    </border>
    <border>
      <left style="thin">
        <color auto="1"/>
      </left>
      <right/>
      <top/>
      <bottom style="thin">
        <color rgb="FF000000"/>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top style="thick">
        <color indexed="64"/>
      </top>
      <bottom/>
      <diagonal/>
    </border>
    <border>
      <left/>
      <right/>
      <top style="thick">
        <color indexed="64"/>
      </top>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top/>
      <bottom style="thick">
        <color indexed="64"/>
      </bottom>
      <diagonal/>
    </border>
    <border>
      <left style="thin">
        <color rgb="FF000000"/>
      </left>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medium">
        <color indexed="64"/>
      </right>
      <top/>
      <bottom style="thick">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thin">
        <color indexed="64"/>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diagonal/>
    </border>
    <border>
      <left style="medium">
        <color indexed="64"/>
      </left>
      <right style="thin">
        <color indexed="64"/>
      </right>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double">
        <color indexed="64"/>
      </top>
      <bottom style="thick">
        <color indexed="64"/>
      </bottom>
      <diagonal/>
    </border>
    <border>
      <left style="thin">
        <color indexed="64"/>
      </left>
      <right/>
      <top style="medium">
        <color indexed="64"/>
      </top>
      <bottom style="thick">
        <color indexed="64"/>
      </bottom>
      <diagonal/>
    </border>
    <border>
      <left style="thin">
        <color indexed="64"/>
      </left>
      <right/>
      <top style="thick">
        <color indexed="64"/>
      </top>
      <bottom style="medium">
        <color indexed="64"/>
      </bottom>
      <diagonal/>
    </border>
    <border>
      <left style="medium">
        <color indexed="64"/>
      </left>
      <right style="medium">
        <color indexed="64"/>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top style="double">
        <color indexed="64"/>
      </top>
      <bottom style="thick">
        <color indexed="64"/>
      </bottom>
      <diagonal/>
    </border>
    <border>
      <left/>
      <right/>
      <top style="double">
        <color indexed="64"/>
      </top>
      <bottom style="thick">
        <color indexed="64"/>
      </bottom>
      <diagonal/>
    </border>
    <border>
      <left/>
      <right style="medium">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right/>
      <top style="thick">
        <color indexed="64"/>
      </top>
      <bottom style="thin">
        <color rgb="FF000000"/>
      </bottom>
      <diagonal/>
    </border>
    <border>
      <left/>
      <right style="thin">
        <color rgb="FF000000"/>
      </right>
      <top style="thick">
        <color indexed="64"/>
      </top>
      <bottom style="thin">
        <color rgb="FF000000"/>
      </bottom>
      <diagonal/>
    </border>
    <border>
      <left style="thin">
        <color rgb="FF000000"/>
      </left>
      <right/>
      <top style="thick">
        <color indexed="64"/>
      </top>
      <bottom style="thin">
        <color rgb="FF000000"/>
      </bottom>
      <diagonal/>
    </border>
    <border>
      <left/>
      <right style="thin">
        <color rgb="FF000000"/>
      </right>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n">
        <color rgb="FF000000"/>
      </bottom>
      <diagonal/>
    </border>
    <border>
      <left/>
      <right/>
      <top style="thin">
        <color rgb="FF000000"/>
      </top>
      <bottom style="thick">
        <color indexed="64"/>
      </bottom>
      <diagonal/>
    </border>
    <border>
      <left/>
      <right style="thin">
        <color rgb="FF000000"/>
      </right>
      <top style="thin">
        <color rgb="FF000000"/>
      </top>
      <bottom style="thick">
        <color indexed="64"/>
      </bottom>
      <diagonal/>
    </border>
    <border>
      <left style="thin">
        <color rgb="FF000000"/>
      </left>
      <right/>
      <top style="thin">
        <color rgb="FF000000"/>
      </top>
      <bottom style="thick">
        <color indexed="64"/>
      </bottom>
      <diagonal/>
    </border>
    <border>
      <left style="thin">
        <color indexed="64"/>
      </left>
      <right/>
      <top style="thin">
        <color indexed="64"/>
      </top>
      <bottom style="thick">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top style="thin">
        <color rgb="FF000000"/>
      </top>
      <bottom style="thin">
        <color indexed="64"/>
      </bottom>
      <diagonal/>
    </border>
    <border>
      <left style="medium">
        <color indexed="64"/>
      </left>
      <right/>
      <top style="double">
        <color indexed="64"/>
      </top>
      <bottom style="thin">
        <color rgb="FF000000"/>
      </bottom>
      <diagonal/>
    </border>
    <border>
      <left/>
      <right/>
      <top style="double">
        <color indexed="64"/>
      </top>
      <bottom style="thin">
        <color rgb="FF000000"/>
      </bottom>
      <diagonal/>
    </border>
    <border>
      <left/>
      <right style="thin">
        <color rgb="FF000000"/>
      </right>
      <top style="double">
        <color indexed="64"/>
      </top>
      <bottom style="thin">
        <color rgb="FF000000"/>
      </bottom>
      <diagonal/>
    </border>
    <border>
      <left style="thin">
        <color rgb="FF000000"/>
      </left>
      <right/>
      <top style="double">
        <color indexed="64"/>
      </top>
      <bottom style="thin">
        <color rgb="FF000000"/>
      </bottom>
      <diagonal/>
    </border>
    <border>
      <left/>
      <right style="medium">
        <color indexed="64"/>
      </right>
      <top style="double">
        <color indexed="64"/>
      </top>
      <bottom/>
      <diagonal/>
    </border>
    <border>
      <left style="medium">
        <color indexed="64"/>
      </left>
      <right/>
      <top style="thin">
        <color rgb="FF000000"/>
      </top>
      <bottom style="thick">
        <color indexed="64"/>
      </bottom>
      <diagonal/>
    </border>
    <border>
      <left style="medium">
        <color indexed="64"/>
      </left>
      <right style="thin">
        <color indexed="64"/>
      </right>
      <top style="thin">
        <color indexed="64"/>
      </top>
      <bottom style="thick">
        <color indexed="64"/>
      </bottom>
      <diagonal/>
    </border>
    <border>
      <left/>
      <right style="medium">
        <color indexed="64"/>
      </right>
      <top style="thick">
        <color indexed="64"/>
      </top>
      <bottom style="thin">
        <color rgb="FF000000"/>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rgb="FF000000"/>
      </right>
      <top style="medium">
        <color indexed="64"/>
      </top>
      <bottom style="double">
        <color indexed="64"/>
      </bottom>
      <diagonal/>
    </border>
    <border>
      <left style="thin">
        <color rgb="FF000000"/>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ck">
        <color indexed="64"/>
      </bottom>
      <diagonal/>
    </border>
    <border>
      <left style="thin">
        <color indexed="64"/>
      </left>
      <right/>
      <top style="thin">
        <color rgb="FF000000"/>
      </top>
      <bottom/>
      <diagonal/>
    </border>
    <border>
      <left style="medium">
        <color indexed="64"/>
      </left>
      <right style="thin">
        <color indexed="64"/>
      </right>
      <top style="thick">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0" fontId="36" fillId="0" borderId="0"/>
  </cellStyleXfs>
  <cellXfs count="932">
    <xf numFmtId="0" fontId="0" fillId="0" borderId="0" xfId="0" applyFill="1" applyBorder="1" applyAlignment="1">
      <alignment horizontal="left" vertical="top"/>
    </xf>
    <xf numFmtId="0" fontId="4" fillId="0" borderId="0" xfId="0" applyFont="1" applyFill="1" applyBorder="1" applyAlignment="1" applyProtection="1">
      <alignment horizontal="left" vertical="top"/>
    </xf>
    <xf numFmtId="0" fontId="38" fillId="0" borderId="0" xfId="0" applyFont="1" applyFill="1" applyBorder="1" applyAlignment="1" applyProtection="1">
      <alignment horizontal="left" vertical="top"/>
    </xf>
    <xf numFmtId="0" fontId="8" fillId="0" borderId="0" xfId="0" applyFont="1" applyFill="1" applyBorder="1" applyAlignment="1" applyProtection="1">
      <alignment horizontal="left" vertical="top"/>
    </xf>
    <xf numFmtId="0" fontId="28" fillId="0" borderId="0" xfId="0" applyFont="1" applyFill="1" applyBorder="1" applyAlignment="1" applyProtection="1">
      <alignment horizontal="left" vertical="top"/>
    </xf>
    <xf numFmtId="0" fontId="14" fillId="9" borderId="63" xfId="0" applyFont="1" applyFill="1" applyBorder="1" applyAlignment="1" applyProtection="1">
      <alignment horizontal="center" vertical="center" wrapText="1"/>
      <protection locked="0"/>
    </xf>
    <xf numFmtId="0" fontId="14" fillId="9" borderId="63" xfId="0" applyFont="1" applyFill="1" applyBorder="1" applyAlignment="1" applyProtection="1">
      <alignment horizontal="center" vertical="center"/>
      <protection locked="0"/>
    </xf>
    <xf numFmtId="2" fontId="0" fillId="0" borderId="0" xfId="0" applyNumberFormat="1" applyFill="1" applyBorder="1" applyAlignment="1" applyProtection="1">
      <alignment horizontal="left" vertical="top"/>
    </xf>
    <xf numFmtId="0" fontId="0" fillId="0" borderId="22" xfId="0" applyFill="1" applyBorder="1" applyAlignment="1" applyProtection="1">
      <alignment horizontal="left" vertical="top"/>
    </xf>
    <xf numFmtId="2" fontId="14" fillId="9" borderId="63" xfId="0" applyNumberFormat="1" applyFont="1" applyFill="1" applyBorder="1" applyAlignment="1" applyProtection="1">
      <alignment horizontal="center" vertical="center"/>
      <protection locked="0"/>
    </xf>
    <xf numFmtId="0" fontId="24" fillId="10" borderId="22" xfId="0" applyFont="1" applyFill="1" applyBorder="1" applyAlignment="1" applyProtection="1">
      <alignment horizontal="center" vertical="top"/>
    </xf>
    <xf numFmtId="0" fontId="24" fillId="10" borderId="22" xfId="0" applyFont="1" applyFill="1" applyBorder="1" applyAlignment="1" applyProtection="1">
      <alignment horizontal="center" vertical="center"/>
    </xf>
    <xf numFmtId="2" fontId="14" fillId="10" borderId="11" xfId="0" applyNumberFormat="1" applyFont="1" applyFill="1" applyBorder="1" applyAlignment="1" applyProtection="1">
      <alignment horizontal="center" vertical="center"/>
    </xf>
    <xf numFmtId="2" fontId="14" fillId="10" borderId="0" xfId="0" applyNumberFormat="1" applyFont="1" applyFill="1" applyBorder="1" applyAlignment="1" applyProtection="1">
      <alignment horizontal="center" vertical="center"/>
    </xf>
    <xf numFmtId="0" fontId="3" fillId="7" borderId="0" xfId="0" applyFont="1" applyFill="1" applyBorder="1" applyAlignment="1" applyProtection="1">
      <alignment horizontal="center" vertical="top"/>
    </xf>
    <xf numFmtId="0" fontId="49" fillId="8" borderId="20" xfId="0" applyFont="1" applyFill="1" applyBorder="1" applyAlignment="1" applyProtection="1">
      <alignment vertical="center"/>
    </xf>
    <xf numFmtId="0" fontId="49" fillId="8" borderId="33" xfId="0" applyFont="1" applyFill="1" applyBorder="1" applyAlignment="1" applyProtection="1">
      <alignment vertical="center"/>
    </xf>
    <xf numFmtId="0" fontId="14" fillId="10" borderId="22" xfId="0" applyFont="1" applyFill="1" applyBorder="1" applyAlignment="1" applyProtection="1">
      <alignment horizontal="left" vertical="top"/>
    </xf>
    <xf numFmtId="0" fontId="3" fillId="0" borderId="62" xfId="0" applyFont="1" applyFill="1" applyBorder="1" applyAlignment="1" applyProtection="1">
      <alignment horizontal="center" vertical="center" wrapText="1"/>
    </xf>
    <xf numFmtId="0" fontId="3" fillId="0" borderId="54" xfId="0" applyFont="1" applyFill="1" applyBorder="1" applyAlignment="1" applyProtection="1">
      <alignment horizontal="center" vertical="center" wrapText="1"/>
    </xf>
    <xf numFmtId="0" fontId="0" fillId="0" borderId="0" xfId="0" applyFill="1" applyBorder="1" applyAlignment="1">
      <alignment horizontal="left" vertical="top"/>
    </xf>
    <xf numFmtId="0" fontId="49" fillId="10" borderId="20" xfId="0" applyFont="1" applyFill="1" applyBorder="1" applyAlignment="1" applyProtection="1">
      <alignment vertical="center"/>
    </xf>
    <xf numFmtId="0" fontId="49" fillId="10" borderId="33" xfId="0" applyFont="1" applyFill="1" applyBorder="1" applyAlignment="1" applyProtection="1">
      <alignment vertical="center"/>
    </xf>
    <xf numFmtId="0" fontId="29" fillId="0" borderId="13" xfId="0" applyFont="1" applyFill="1" applyBorder="1" applyAlignment="1" applyProtection="1">
      <alignment horizontal="left" vertical="top"/>
    </xf>
    <xf numFmtId="0" fontId="0" fillId="0" borderId="0" xfId="0" applyFill="1" applyBorder="1" applyAlignment="1" applyProtection="1">
      <alignment horizontal="left" vertical="top"/>
    </xf>
    <xf numFmtId="0" fontId="30" fillId="0" borderId="13" xfId="0" applyFont="1" applyFill="1" applyBorder="1" applyAlignment="1" applyProtection="1">
      <alignment horizontal="left" vertical="top" wrapText="1"/>
    </xf>
    <xf numFmtId="0" fontId="29" fillId="0" borderId="13" xfId="0" applyFont="1" applyFill="1" applyBorder="1" applyAlignment="1" applyProtection="1">
      <alignment horizontal="left" vertical="top" wrapText="1"/>
    </xf>
    <xf numFmtId="0" fontId="29" fillId="0" borderId="0" xfId="0" applyFont="1" applyFill="1" applyBorder="1" applyAlignment="1" applyProtection="1">
      <alignment horizontal="left" vertical="top"/>
    </xf>
    <xf numFmtId="0" fontId="0" fillId="0" borderId="0" xfId="0" applyFill="1" applyBorder="1" applyAlignment="1" applyProtection="1">
      <alignment horizontal="center" vertical="center" wrapText="1"/>
    </xf>
    <xf numFmtId="2" fontId="38" fillId="0" borderId="0" xfId="0" applyNumberFormat="1" applyFont="1" applyFill="1" applyBorder="1" applyAlignment="1" applyProtection="1">
      <alignment horizontal="left" vertical="top"/>
    </xf>
    <xf numFmtId="2" fontId="14" fillId="10" borderId="22" xfId="0" applyNumberFormat="1" applyFont="1" applyFill="1" applyBorder="1" applyAlignment="1" applyProtection="1">
      <alignment horizontal="center" vertical="center"/>
    </xf>
    <xf numFmtId="0" fontId="14" fillId="10" borderId="0" xfId="0" applyFont="1" applyFill="1" applyBorder="1" applyAlignment="1" applyProtection="1">
      <alignment horizontal="center" vertical="center"/>
    </xf>
    <xf numFmtId="0" fontId="14" fillId="9" borderId="90" xfId="0" applyFont="1" applyFill="1" applyBorder="1" applyAlignment="1" applyProtection="1">
      <alignment horizontal="center" vertical="center"/>
      <protection locked="0"/>
    </xf>
    <xf numFmtId="0" fontId="14" fillId="9" borderId="90" xfId="0" applyFont="1" applyFill="1" applyBorder="1" applyAlignment="1" applyProtection="1">
      <alignment horizontal="center" vertical="center" wrapText="1"/>
      <protection locked="0"/>
    </xf>
    <xf numFmtId="0" fontId="14" fillId="9" borderId="39" xfId="0" applyFont="1" applyFill="1" applyBorder="1" applyAlignment="1" applyProtection="1">
      <alignment horizontal="center" vertical="center"/>
      <protection locked="0"/>
    </xf>
    <xf numFmtId="0" fontId="14" fillId="9" borderId="91" xfId="0" applyFont="1" applyFill="1" applyBorder="1" applyAlignment="1" applyProtection="1">
      <alignment horizontal="center" vertical="center"/>
      <protection locked="0"/>
    </xf>
    <xf numFmtId="2" fontId="14" fillId="10" borderId="122" xfId="0" applyNumberFormat="1" applyFont="1" applyFill="1" applyBorder="1" applyAlignment="1" applyProtection="1">
      <alignment horizontal="center" vertical="center"/>
    </xf>
    <xf numFmtId="0" fontId="0" fillId="5" borderId="98" xfId="0" applyFill="1" applyBorder="1" applyAlignment="1" applyProtection="1">
      <alignment horizontal="left" vertical="top"/>
    </xf>
    <xf numFmtId="0" fontId="14" fillId="9" borderId="82" xfId="0" applyFont="1" applyFill="1" applyBorder="1" applyAlignment="1" applyProtection="1">
      <alignment horizontal="center" vertical="center"/>
      <protection locked="0"/>
    </xf>
    <xf numFmtId="0" fontId="0" fillId="5" borderId="124" xfId="0" applyFill="1" applyBorder="1" applyAlignment="1" applyProtection="1">
      <alignment horizontal="left" vertical="top"/>
    </xf>
    <xf numFmtId="0" fontId="8" fillId="5" borderId="93" xfId="0" applyFont="1" applyFill="1" applyBorder="1" applyAlignment="1" applyProtection="1">
      <alignment vertical="top" wrapText="1"/>
    </xf>
    <xf numFmtId="0" fontId="14" fillId="9" borderId="115" xfId="0" applyFont="1" applyFill="1" applyBorder="1" applyAlignment="1" applyProtection="1">
      <alignment horizontal="center" vertical="center"/>
      <protection locked="0"/>
    </xf>
    <xf numFmtId="2" fontId="14" fillId="9" borderId="90" xfId="0" applyNumberFormat="1" applyFont="1" applyFill="1" applyBorder="1" applyAlignment="1" applyProtection="1">
      <alignment horizontal="center" vertical="center"/>
      <protection locked="0"/>
    </xf>
    <xf numFmtId="0" fontId="3" fillId="9" borderId="64" xfId="0" applyFont="1" applyFill="1" applyBorder="1" applyAlignment="1" applyProtection="1">
      <alignment horizontal="center" vertical="center"/>
      <protection locked="0"/>
    </xf>
    <xf numFmtId="0" fontId="3" fillId="9" borderId="91" xfId="0" applyFont="1" applyFill="1" applyBorder="1" applyAlignment="1" applyProtection="1">
      <alignment horizontal="center" vertical="center" wrapText="1"/>
      <protection locked="0"/>
    </xf>
    <xf numFmtId="0" fontId="3" fillId="9" borderId="94" xfId="0" applyFont="1" applyFill="1" applyBorder="1" applyAlignment="1" applyProtection="1">
      <alignment horizontal="center" vertical="center" wrapText="1"/>
      <protection locked="0"/>
    </xf>
    <xf numFmtId="2" fontId="14" fillId="10" borderId="105" xfId="0" applyNumberFormat="1" applyFont="1" applyFill="1" applyBorder="1" applyAlignment="1" applyProtection="1">
      <alignment horizontal="center" vertical="center"/>
    </xf>
    <xf numFmtId="0" fontId="14" fillId="9" borderId="131" xfId="0" applyFont="1" applyFill="1" applyBorder="1" applyAlignment="1" applyProtection="1">
      <alignment horizontal="center" vertical="center"/>
      <protection locked="0"/>
    </xf>
    <xf numFmtId="0" fontId="50" fillId="10" borderId="127" xfId="0" applyFont="1" applyFill="1" applyBorder="1" applyAlignment="1" applyProtection="1">
      <alignment horizontal="center" vertical="center" wrapText="1"/>
    </xf>
    <xf numFmtId="0" fontId="0" fillId="0" borderId="93" xfId="0" applyFill="1" applyBorder="1" applyAlignment="1" applyProtection="1">
      <alignment horizontal="center" vertical="center" wrapText="1"/>
    </xf>
    <xf numFmtId="0" fontId="3" fillId="9" borderId="90" xfId="0" applyFont="1" applyFill="1" applyBorder="1" applyAlignment="1" applyProtection="1">
      <alignment horizontal="center" vertical="center"/>
      <protection locked="0"/>
    </xf>
    <xf numFmtId="0" fontId="0" fillId="5" borderId="22" xfId="0" applyFill="1" applyBorder="1" applyAlignment="1" applyProtection="1">
      <alignment horizontal="left" vertical="top"/>
    </xf>
    <xf numFmtId="0" fontId="24" fillId="10" borderId="98" xfId="0" applyFont="1" applyFill="1" applyBorder="1" applyAlignment="1" applyProtection="1">
      <alignment horizontal="center" vertical="top"/>
    </xf>
    <xf numFmtId="0" fontId="3" fillId="9" borderId="39" xfId="0" applyFont="1" applyFill="1" applyBorder="1" applyAlignment="1" applyProtection="1">
      <alignment horizontal="center" vertical="center" wrapText="1"/>
      <protection locked="0"/>
    </xf>
    <xf numFmtId="2" fontId="14" fillId="10" borderId="108" xfId="0" applyNumberFormat="1" applyFont="1" applyFill="1" applyBorder="1" applyAlignment="1" applyProtection="1">
      <alignment horizontal="center" vertical="center"/>
    </xf>
    <xf numFmtId="2" fontId="14" fillId="10" borderId="23" xfId="0" applyNumberFormat="1" applyFont="1" applyFill="1" applyBorder="1" applyAlignment="1" applyProtection="1">
      <alignment horizontal="center" vertical="center"/>
    </xf>
    <xf numFmtId="2" fontId="24" fillId="10" borderId="23" xfId="0" applyNumberFormat="1" applyFont="1" applyFill="1" applyBorder="1" applyAlignment="1" applyProtection="1">
      <alignment horizontal="center" vertical="center"/>
    </xf>
    <xf numFmtId="0" fontId="24" fillId="10" borderId="98" xfId="0" applyFont="1" applyFill="1" applyBorder="1" applyAlignment="1" applyProtection="1">
      <alignment horizontal="center" vertical="center"/>
    </xf>
    <xf numFmtId="2" fontId="24" fillId="10" borderId="100" xfId="0" applyNumberFormat="1" applyFont="1" applyFill="1" applyBorder="1" applyAlignment="1" applyProtection="1">
      <alignment horizontal="center" vertical="center"/>
    </xf>
    <xf numFmtId="0" fontId="0" fillId="5" borderId="55" xfId="0" applyFill="1" applyBorder="1" applyAlignment="1" applyProtection="1">
      <alignment horizontal="left" vertical="top"/>
    </xf>
    <xf numFmtId="2" fontId="24" fillId="10" borderId="17" xfId="0" applyNumberFormat="1" applyFont="1" applyFill="1" applyBorder="1" applyAlignment="1" applyProtection="1">
      <alignment horizontal="center" vertical="top"/>
    </xf>
    <xf numFmtId="2" fontId="24" fillId="10" borderId="116" xfId="0" applyNumberFormat="1" applyFont="1" applyFill="1" applyBorder="1" applyAlignment="1" applyProtection="1">
      <alignment horizontal="center" vertical="top"/>
    </xf>
    <xf numFmtId="0" fontId="3" fillId="9" borderId="48" xfId="0" applyFont="1" applyFill="1" applyBorder="1" applyAlignment="1" applyProtection="1">
      <alignment horizontal="center" vertical="center" wrapText="1"/>
      <protection locked="0"/>
    </xf>
    <xf numFmtId="0" fontId="19" fillId="7" borderId="72" xfId="0" applyFont="1" applyFill="1" applyBorder="1" applyAlignment="1" applyProtection="1">
      <alignment horizontal="center" vertical="top" wrapText="1"/>
    </xf>
    <xf numFmtId="0" fontId="3" fillId="9" borderId="119" xfId="0" applyFont="1" applyFill="1" applyBorder="1" applyAlignment="1" applyProtection="1">
      <alignment horizontal="center" vertical="center" wrapText="1"/>
      <protection locked="0"/>
    </xf>
    <xf numFmtId="2" fontId="14" fillId="9" borderId="115" xfId="0" applyNumberFormat="1" applyFont="1" applyFill="1" applyBorder="1" applyAlignment="1" applyProtection="1">
      <alignment horizontal="center" vertical="center"/>
      <protection locked="0"/>
    </xf>
    <xf numFmtId="2" fontId="14" fillId="10" borderId="121" xfId="0" applyNumberFormat="1" applyFont="1" applyFill="1" applyBorder="1" applyAlignment="1" applyProtection="1">
      <alignment horizontal="center" vertical="center"/>
    </xf>
    <xf numFmtId="0" fontId="3" fillId="0" borderId="145" xfId="0" applyFont="1" applyFill="1" applyBorder="1" applyAlignment="1" applyProtection="1">
      <alignment horizontal="center" vertical="center" wrapText="1"/>
    </xf>
    <xf numFmtId="0" fontId="3" fillId="9" borderId="82" xfId="0" applyFont="1" applyFill="1" applyBorder="1" applyAlignment="1" applyProtection="1">
      <alignment horizontal="center" vertical="center" wrapText="1"/>
      <protection locked="0"/>
    </xf>
    <xf numFmtId="2" fontId="14" fillId="10" borderId="81" xfId="0" applyNumberFormat="1" applyFont="1" applyFill="1" applyBorder="1" applyAlignment="1" applyProtection="1">
      <alignment horizontal="center" vertical="center"/>
    </xf>
    <xf numFmtId="2" fontId="14" fillId="10" borderId="153" xfId="0" applyNumberFormat="1" applyFont="1" applyFill="1" applyBorder="1" applyAlignment="1" applyProtection="1">
      <alignment horizontal="center" vertical="center"/>
    </xf>
    <xf numFmtId="2" fontId="14" fillId="10" borderId="98" xfId="0" applyNumberFormat="1" applyFont="1" applyFill="1" applyBorder="1" applyAlignment="1" applyProtection="1">
      <alignment horizontal="center" vertical="center"/>
    </xf>
    <xf numFmtId="2" fontId="14" fillId="10" borderId="99" xfId="0" applyNumberFormat="1" applyFont="1" applyFill="1" applyBorder="1" applyAlignment="1" applyProtection="1">
      <alignment horizontal="center" vertical="center"/>
    </xf>
    <xf numFmtId="2" fontId="14" fillId="10" borderId="100" xfId="0" applyNumberFormat="1" applyFont="1" applyFill="1" applyBorder="1" applyAlignment="1" applyProtection="1">
      <alignment horizontal="center" vertical="center"/>
    </xf>
    <xf numFmtId="2" fontId="14" fillId="10" borderId="52" xfId="0" applyNumberFormat="1" applyFont="1" applyFill="1" applyBorder="1" applyAlignment="1" applyProtection="1">
      <alignment horizontal="center" vertical="center"/>
    </xf>
    <xf numFmtId="2" fontId="14" fillId="9" borderId="83" xfId="0" applyNumberFormat="1" applyFont="1" applyFill="1" applyBorder="1" applyAlignment="1" applyProtection="1">
      <alignment horizontal="center" vertical="center"/>
      <protection locked="0"/>
    </xf>
    <xf numFmtId="2" fontId="14" fillId="10" borderId="55" xfId="0" applyNumberFormat="1" applyFont="1" applyFill="1" applyBorder="1" applyAlignment="1" applyProtection="1">
      <alignment horizontal="center" vertical="center"/>
    </xf>
    <xf numFmtId="2" fontId="14" fillId="10" borderId="21" xfId="0" applyNumberFormat="1" applyFont="1" applyFill="1" applyBorder="1" applyAlignment="1" applyProtection="1">
      <alignment horizontal="center" vertical="center"/>
    </xf>
    <xf numFmtId="0" fontId="0" fillId="5" borderId="55" xfId="0" applyFill="1" applyBorder="1" applyAlignment="1" applyProtection="1">
      <alignment vertical="top"/>
    </xf>
    <xf numFmtId="0" fontId="24" fillId="10" borderId="99" xfId="0" applyFont="1" applyFill="1" applyBorder="1" applyAlignment="1" applyProtection="1">
      <alignment horizontal="center" vertical="center"/>
    </xf>
    <xf numFmtId="0" fontId="27" fillId="0" borderId="0" xfId="0" applyFont="1" applyFill="1" applyBorder="1" applyAlignment="1" applyProtection="1">
      <alignment horizontal="left" vertical="top"/>
    </xf>
    <xf numFmtId="0" fontId="26"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xf>
    <xf numFmtId="0" fontId="27" fillId="0" borderId="0" xfId="0" applyFont="1" applyFill="1" applyBorder="1" applyAlignment="1" applyProtection="1">
      <alignment horizontal="left" vertical="center"/>
    </xf>
    <xf numFmtId="0" fontId="23" fillId="9" borderId="18" xfId="0" applyFont="1" applyFill="1" applyBorder="1" applyAlignment="1" applyProtection="1">
      <alignment vertical="center" wrapText="1"/>
      <protection locked="0"/>
    </xf>
    <xf numFmtId="0" fontId="3" fillId="9" borderId="83" xfId="0" applyFont="1" applyFill="1" applyBorder="1" applyAlignment="1" applyProtection="1">
      <alignment horizontal="center" vertical="center" wrapText="1"/>
      <protection locked="0"/>
    </xf>
    <xf numFmtId="0" fontId="14" fillId="9" borderId="115" xfId="0" applyFont="1" applyFill="1" applyBorder="1" applyAlignment="1" applyProtection="1">
      <alignment horizontal="center" vertical="center" wrapText="1"/>
      <protection locked="0"/>
    </xf>
    <xf numFmtId="0" fontId="14" fillId="9" borderId="119" xfId="0" applyFont="1" applyFill="1" applyBorder="1" applyAlignment="1" applyProtection="1">
      <alignment horizontal="center" vertical="center" wrapText="1"/>
      <protection locked="0"/>
    </xf>
    <xf numFmtId="0" fontId="14" fillId="9" borderId="119" xfId="0" applyFont="1" applyFill="1" applyBorder="1" applyAlignment="1" applyProtection="1">
      <alignment horizontal="center" vertical="center"/>
      <protection locked="0"/>
    </xf>
    <xf numFmtId="2" fontId="14" fillId="9" borderId="126" xfId="0" applyNumberFormat="1" applyFont="1" applyFill="1" applyBorder="1" applyAlignment="1" applyProtection="1">
      <alignment horizontal="center" vertical="center" wrapText="1"/>
      <protection locked="0"/>
    </xf>
    <xf numFmtId="0" fontId="3" fillId="9" borderId="64" xfId="0" applyFont="1" applyFill="1" applyBorder="1" applyAlignment="1" applyProtection="1">
      <alignment horizontal="center" vertical="center" wrapText="1"/>
      <protection locked="0"/>
    </xf>
    <xf numFmtId="0" fontId="50" fillId="10" borderId="81" xfId="0" applyFont="1" applyFill="1" applyBorder="1" applyAlignment="1" applyProtection="1">
      <alignment horizontal="center" vertical="center" wrapText="1"/>
    </xf>
    <xf numFmtId="0" fontId="0" fillId="10" borderId="99" xfId="0" applyFill="1" applyBorder="1" applyAlignment="1" applyProtection="1">
      <alignment vertical="top" wrapText="1"/>
    </xf>
    <xf numFmtId="0" fontId="0" fillId="10" borderId="100" xfId="0" applyFill="1" applyBorder="1" applyAlignment="1" applyProtection="1">
      <alignment vertical="top" wrapText="1"/>
    </xf>
    <xf numFmtId="0" fontId="0" fillId="7" borderId="98" xfId="0" applyFill="1" applyBorder="1" applyAlignment="1" applyProtection="1">
      <alignment horizontal="left" vertical="top" wrapText="1"/>
    </xf>
    <xf numFmtId="0" fontId="14" fillId="0" borderId="125" xfId="0" applyFont="1" applyFill="1" applyBorder="1" applyAlignment="1" applyProtection="1">
      <alignment horizontal="center" vertical="center"/>
    </xf>
    <xf numFmtId="0" fontId="38" fillId="5" borderId="93" xfId="0" applyFont="1" applyFill="1" applyBorder="1" applyAlignment="1" applyProtection="1">
      <alignment vertical="top" wrapText="1"/>
    </xf>
    <xf numFmtId="0" fontId="38" fillId="5" borderId="89" xfId="0" applyFont="1" applyFill="1" applyBorder="1" applyAlignment="1" applyProtection="1">
      <alignment vertical="top" wrapText="1"/>
    </xf>
    <xf numFmtId="0" fontId="8" fillId="7" borderId="93" xfId="0" applyFont="1" applyFill="1" applyBorder="1" applyAlignment="1" applyProtection="1">
      <alignment vertical="top" wrapText="1"/>
    </xf>
    <xf numFmtId="0" fontId="8" fillId="7" borderId="89" xfId="0" applyFont="1" applyFill="1" applyBorder="1" applyAlignment="1" applyProtection="1">
      <alignment vertical="top" wrapText="1"/>
    </xf>
    <xf numFmtId="0" fontId="14" fillId="10" borderId="125" xfId="0" applyFont="1" applyFill="1" applyBorder="1" applyAlignment="1" applyProtection="1">
      <alignment vertical="center"/>
    </xf>
    <xf numFmtId="0" fontId="38" fillId="7" borderId="124" xfId="0" applyFont="1" applyFill="1" applyBorder="1" applyAlignment="1" applyProtection="1">
      <alignment horizontal="center" vertical="top"/>
    </xf>
    <xf numFmtId="0" fontId="38" fillId="7" borderId="99" xfId="0" applyFont="1" applyFill="1" applyBorder="1" applyAlignment="1" applyProtection="1">
      <alignment horizontal="center" vertical="top"/>
    </xf>
    <xf numFmtId="0" fontId="14" fillId="5" borderId="124" xfId="0" applyFont="1" applyFill="1" applyBorder="1" applyAlignment="1" applyProtection="1">
      <alignment horizontal="center" vertical="center"/>
    </xf>
    <xf numFmtId="0" fontId="3" fillId="7" borderId="124" xfId="0" applyFont="1" applyFill="1" applyBorder="1" applyAlignment="1" applyProtection="1">
      <alignment horizontal="center" vertical="top"/>
    </xf>
    <xf numFmtId="0" fontId="0" fillId="5" borderId="98" xfId="0" applyFill="1" applyBorder="1" applyAlignment="1" applyProtection="1">
      <alignment horizontal="center" vertical="center"/>
    </xf>
    <xf numFmtId="0" fontId="38" fillId="7" borderId="98" xfId="0" applyFont="1" applyFill="1" applyBorder="1" applyAlignment="1" applyProtection="1">
      <alignment horizontal="center" vertical="top"/>
    </xf>
    <xf numFmtId="0" fontId="38" fillId="5" borderId="99" xfId="0" applyFont="1" applyFill="1" applyBorder="1" applyAlignment="1" applyProtection="1">
      <alignment horizontal="center" vertical="top"/>
    </xf>
    <xf numFmtId="0" fontId="14" fillId="7" borderId="22" xfId="0" applyFont="1" applyFill="1" applyBorder="1" applyAlignment="1" applyProtection="1">
      <alignment horizontal="center" vertical="top"/>
    </xf>
    <xf numFmtId="0" fontId="14" fillId="7" borderId="0" xfId="0" applyFont="1" applyFill="1" applyBorder="1" applyAlignment="1" applyProtection="1">
      <alignment horizontal="center" vertical="top"/>
    </xf>
    <xf numFmtId="0" fontId="0" fillId="5" borderId="0" xfId="0" applyFill="1" applyBorder="1" applyAlignment="1" applyProtection="1">
      <alignment vertical="center" wrapText="1"/>
    </xf>
    <xf numFmtId="0" fontId="0" fillId="5" borderId="9" xfId="0" applyFill="1" applyBorder="1" applyAlignment="1" applyProtection="1">
      <alignment vertical="center" wrapText="1"/>
    </xf>
    <xf numFmtId="0" fontId="0" fillId="5" borderId="99" xfId="0" applyFill="1" applyBorder="1" applyAlignment="1" applyProtection="1">
      <alignment vertical="center" wrapText="1"/>
    </xf>
    <xf numFmtId="0" fontId="0" fillId="5" borderId="135" xfId="0" applyFill="1" applyBorder="1" applyAlignment="1" applyProtection="1">
      <alignment vertical="center" wrapText="1"/>
    </xf>
    <xf numFmtId="0" fontId="51" fillId="0" borderId="0" xfId="0" applyFont="1" applyFill="1" applyBorder="1" applyAlignment="1" applyProtection="1">
      <alignment horizontal="left" vertical="top"/>
    </xf>
    <xf numFmtId="0" fontId="0" fillId="5" borderId="22" xfId="0" applyFill="1" applyBorder="1" applyAlignment="1" applyProtection="1">
      <alignment vertical="top"/>
    </xf>
    <xf numFmtId="0" fontId="0" fillId="5" borderId="98" xfId="0" applyFill="1" applyBorder="1" applyAlignment="1" applyProtection="1">
      <alignment vertical="top"/>
    </xf>
    <xf numFmtId="2" fontId="48" fillId="7" borderId="33" xfId="0" applyNumberFormat="1" applyFont="1" applyFill="1" applyBorder="1" applyAlignment="1" applyProtection="1">
      <alignment vertical="center" wrapText="1"/>
    </xf>
    <xf numFmtId="0" fontId="32" fillId="0" borderId="0" xfId="0" applyFont="1" applyFill="1" applyBorder="1" applyAlignment="1" applyProtection="1">
      <alignment horizontal="left" vertical="top"/>
    </xf>
    <xf numFmtId="0" fontId="30" fillId="0" borderId="0" xfId="0" applyFont="1" applyFill="1" applyBorder="1" applyAlignment="1" applyProtection="1">
      <alignment horizontal="left" vertical="top" wrapText="1"/>
    </xf>
    <xf numFmtId="0" fontId="30" fillId="0" borderId="31" xfId="0" applyFont="1" applyFill="1" applyBorder="1" applyAlignment="1" applyProtection="1">
      <alignment horizontal="left" vertical="top" wrapText="1"/>
    </xf>
    <xf numFmtId="0" fontId="0" fillId="0" borderId="0" xfId="0" applyFill="1" applyBorder="1" applyAlignment="1" applyProtection="1">
      <alignment horizontal="left" vertical="top"/>
    </xf>
    <xf numFmtId="0" fontId="0" fillId="0" borderId="0" xfId="0" applyFill="1" applyBorder="1" applyAlignment="1" applyProtection="1">
      <alignment horizontal="center" vertical="center" wrapText="1"/>
    </xf>
    <xf numFmtId="0" fontId="38" fillId="0" borderId="0" xfId="0" applyFont="1" applyFill="1" applyBorder="1" applyAlignment="1" applyProtection="1">
      <alignment horizontal="left" vertical="top"/>
    </xf>
    <xf numFmtId="0" fontId="38" fillId="7" borderId="0" xfId="0" applyFont="1" applyFill="1" applyBorder="1" applyAlignment="1" applyProtection="1">
      <alignment horizontal="center" vertical="top"/>
    </xf>
    <xf numFmtId="0" fontId="14" fillId="10" borderId="162" xfId="0" applyFont="1" applyFill="1" applyBorder="1" applyAlignment="1" applyProtection="1">
      <alignment horizontal="center" vertical="center"/>
    </xf>
    <xf numFmtId="0" fontId="64" fillId="0" borderId="0" xfId="0" applyFont="1" applyFill="1" applyBorder="1" applyAlignment="1">
      <alignment horizontal="left" vertical="top"/>
    </xf>
    <xf numFmtId="0" fontId="0" fillId="0" borderId="0" xfId="0" applyFill="1" applyBorder="1" applyAlignment="1">
      <alignment horizontal="center" vertical="center"/>
    </xf>
    <xf numFmtId="1" fontId="29" fillId="0" borderId="14" xfId="0" applyNumberFormat="1" applyFont="1" applyFill="1" applyBorder="1" applyAlignment="1">
      <alignment horizontal="center" vertical="center" wrapText="1"/>
    </xf>
    <xf numFmtId="0" fontId="36" fillId="0" borderId="0" xfId="0" applyFont="1" applyFill="1" applyBorder="1" applyAlignment="1">
      <alignment horizontal="center" vertical="center"/>
    </xf>
    <xf numFmtId="3" fontId="29" fillId="0" borderId="14" xfId="0" applyNumberFormat="1" applyFont="1" applyFill="1" applyBorder="1" applyAlignment="1">
      <alignment horizontal="center" vertical="center" wrapText="1"/>
    </xf>
    <xf numFmtId="0" fontId="36" fillId="0" borderId="0" xfId="0" applyFont="1" applyFill="1" applyBorder="1" applyAlignment="1">
      <alignment horizontal="left" vertical="top"/>
    </xf>
    <xf numFmtId="0" fontId="74" fillId="0" borderId="0" xfId="0" applyFont="1" applyFill="1" applyBorder="1" applyAlignment="1" applyProtection="1">
      <alignment horizontal="left" vertical="top"/>
    </xf>
    <xf numFmtId="0" fontId="75" fillId="0" borderId="0" xfId="0" applyFont="1" applyFill="1" applyBorder="1" applyAlignment="1" applyProtection="1">
      <alignment horizontal="left" vertical="top"/>
    </xf>
    <xf numFmtId="0" fontId="24" fillId="0" borderId="0" xfId="1" applyFont="1" applyFill="1" applyBorder="1" applyAlignment="1">
      <alignment vertical="top"/>
    </xf>
    <xf numFmtId="0" fontId="24" fillId="0" borderId="0" xfId="1" applyFont="1" applyFill="1" applyBorder="1" applyAlignment="1">
      <alignment horizontal="left" vertical="top"/>
    </xf>
    <xf numFmtId="0" fontId="24" fillId="15" borderId="170" xfId="1" applyFont="1" applyFill="1" applyBorder="1" applyAlignment="1">
      <alignment vertical="top" wrapText="1"/>
    </xf>
    <xf numFmtId="0" fontId="27" fillId="0" borderId="0" xfId="1" applyFont="1" applyFill="1" applyBorder="1" applyAlignment="1">
      <alignment horizontal="center" vertical="top"/>
    </xf>
    <xf numFmtId="0" fontId="27" fillId="0" borderId="0" xfId="1" applyFont="1" applyFill="1" applyBorder="1" applyAlignment="1">
      <alignment horizontal="left" vertical="top"/>
    </xf>
    <xf numFmtId="0" fontId="76" fillId="16" borderId="64" xfId="1" applyFont="1" applyFill="1" applyBorder="1" applyAlignment="1">
      <alignment horizontal="center" vertical="top"/>
    </xf>
    <xf numFmtId="0" fontId="24" fillId="0" borderId="0" xfId="1" applyFont="1" applyFill="1" applyBorder="1" applyAlignment="1">
      <alignment horizontal="left" vertical="top" indent="1"/>
    </xf>
    <xf numFmtId="0" fontId="28" fillId="0" borderId="64" xfId="1" applyFont="1" applyFill="1" applyBorder="1" applyAlignment="1">
      <alignment horizontal="left" vertical="top" wrapText="1" indent="5"/>
    </xf>
    <xf numFmtId="0" fontId="30" fillId="0" borderId="170" xfId="1" applyFont="1" applyFill="1" applyBorder="1" applyAlignment="1">
      <alignment vertical="top" wrapText="1"/>
    </xf>
    <xf numFmtId="0" fontId="28" fillId="0" borderId="171" xfId="1" applyFont="1" applyFill="1" applyBorder="1" applyAlignment="1">
      <alignment horizontal="left" vertical="top" wrapText="1" indent="2"/>
    </xf>
    <xf numFmtId="0" fontId="24" fillId="0" borderId="0" xfId="1" applyFont="1" applyFill="1" applyBorder="1" applyAlignment="1">
      <alignment horizontal="left" vertical="center" indent="1"/>
    </xf>
    <xf numFmtId="0" fontId="28" fillId="0" borderId="171" xfId="1" applyFont="1" applyFill="1" applyBorder="1" applyAlignment="1">
      <alignment horizontal="left" vertical="top" wrapText="1" indent="5"/>
    </xf>
    <xf numFmtId="0" fontId="29" fillId="0" borderId="170" xfId="1" applyFont="1" applyFill="1" applyBorder="1" applyAlignment="1">
      <alignment vertical="top" wrapText="1"/>
    </xf>
    <xf numFmtId="0" fontId="29" fillId="0" borderId="64" xfId="1" applyFont="1" applyFill="1" applyBorder="1" applyAlignment="1">
      <alignment horizontal="left" vertical="top" wrapText="1" indent="5"/>
    </xf>
    <xf numFmtId="0" fontId="29" fillId="0" borderId="171" xfId="1" applyFont="1" applyFill="1" applyBorder="1" applyAlignment="1">
      <alignment horizontal="left" vertical="top" wrapText="1" indent="5"/>
    </xf>
    <xf numFmtId="0" fontId="29" fillId="0" borderId="171" xfId="1" applyFont="1" applyFill="1" applyBorder="1" applyAlignment="1">
      <alignment vertical="center"/>
    </xf>
    <xf numFmtId="0" fontId="30" fillId="0" borderId="64" xfId="1" applyFont="1" applyFill="1" applyBorder="1" applyAlignment="1">
      <alignment horizontal="left" vertical="top" wrapText="1" indent="5"/>
    </xf>
    <xf numFmtId="0" fontId="28" fillId="0" borderId="171" xfId="1" applyFont="1" applyFill="1" applyBorder="1" applyAlignment="1">
      <alignment vertical="center"/>
    </xf>
    <xf numFmtId="0" fontId="88" fillId="0" borderId="0" xfId="1" applyFont="1" applyFill="1" applyBorder="1" applyAlignment="1">
      <alignment horizontal="left" vertical="top" wrapText="1"/>
    </xf>
    <xf numFmtId="0" fontId="89" fillId="0" borderId="0" xfId="1" applyFont="1" applyFill="1" applyBorder="1" applyAlignment="1">
      <alignment horizontal="left" vertical="top" wrapText="1"/>
    </xf>
    <xf numFmtId="0" fontId="90" fillId="0" borderId="0" xfId="1" applyFont="1" applyFill="1" applyBorder="1" applyAlignment="1">
      <alignment horizontal="left" vertical="top" wrapText="1" indent="5"/>
    </xf>
    <xf numFmtId="0" fontId="91" fillId="0" borderId="0" xfId="1" applyFont="1" applyFill="1" applyBorder="1" applyAlignment="1">
      <alignment horizontal="left" vertical="top" wrapText="1"/>
    </xf>
    <xf numFmtId="0" fontId="92" fillId="0" borderId="0" xfId="1" applyFont="1" applyFill="1" applyBorder="1" applyAlignment="1">
      <alignment horizontal="left" vertical="top" wrapText="1" indent="3"/>
    </xf>
    <xf numFmtId="0" fontId="0" fillId="0" borderId="0" xfId="0" applyFill="1" applyBorder="1" applyAlignment="1" applyProtection="1">
      <alignment horizontal="left" vertical="center"/>
    </xf>
    <xf numFmtId="0" fontId="29" fillId="0" borderId="171" xfId="1" applyFont="1" applyFill="1" applyBorder="1" applyAlignment="1">
      <alignment horizontal="left" vertical="top" wrapText="1"/>
    </xf>
    <xf numFmtId="0" fontId="74" fillId="0" borderId="64" xfId="1" applyFont="1" applyFill="1" applyBorder="1" applyAlignment="1">
      <alignment horizontal="center" vertical="center" wrapText="1"/>
    </xf>
    <xf numFmtId="0" fontId="27" fillId="0" borderId="0" xfId="1" applyFont="1" applyFill="1" applyBorder="1" applyAlignment="1">
      <alignment horizontal="left" vertical="center"/>
    </xf>
    <xf numFmtId="0" fontId="29" fillId="0" borderId="0" xfId="1" applyFont="1" applyFill="1" applyBorder="1" applyAlignment="1">
      <alignment horizontal="left" vertical="top" wrapText="1"/>
    </xf>
    <xf numFmtId="0" fontId="72" fillId="0" borderId="0" xfId="0" applyFont="1" applyFill="1" applyBorder="1" applyAlignment="1" applyProtection="1">
      <alignment vertical="center"/>
    </xf>
    <xf numFmtId="0" fontId="72" fillId="0" borderId="0" xfId="0" applyFont="1" applyFill="1" applyBorder="1" applyAlignment="1" applyProtection="1">
      <alignment horizontal="center" vertical="center"/>
    </xf>
    <xf numFmtId="0" fontId="24" fillId="0" borderId="0" xfId="1" applyFont="1" applyFill="1" applyBorder="1" applyAlignment="1">
      <alignment vertical="center"/>
    </xf>
    <xf numFmtId="0" fontId="76" fillId="16" borderId="170" xfId="1" applyFont="1" applyFill="1" applyBorder="1" applyAlignment="1">
      <alignment horizontal="center" vertical="top"/>
    </xf>
    <xf numFmtId="0" fontId="28" fillId="0" borderId="52" xfId="0" applyFont="1" applyFill="1" applyBorder="1" applyAlignment="1">
      <alignment horizontal="left" vertical="top" wrapText="1"/>
    </xf>
    <xf numFmtId="0" fontId="28" fillId="0" borderId="167" xfId="0" applyFont="1" applyFill="1" applyBorder="1" applyAlignment="1">
      <alignment vertical="center" wrapText="1"/>
    </xf>
    <xf numFmtId="0" fontId="28" fillId="13" borderId="167" xfId="0" applyFont="1" applyFill="1" applyBorder="1" applyAlignment="1">
      <alignment vertical="center" wrapText="1"/>
    </xf>
    <xf numFmtId="0" fontId="28" fillId="14" borderId="167" xfId="0" applyFont="1" applyFill="1" applyBorder="1" applyAlignment="1">
      <alignment vertical="center" wrapText="1"/>
    </xf>
    <xf numFmtId="0" fontId="28" fillId="0" borderId="108" xfId="0" applyFont="1" applyFill="1" applyBorder="1" applyAlignment="1">
      <alignment horizontal="left" vertical="top" wrapText="1"/>
    </xf>
    <xf numFmtId="1" fontId="29" fillId="0" borderId="18" xfId="0" applyNumberFormat="1" applyFont="1" applyFill="1" applyBorder="1" applyAlignment="1">
      <alignment horizontal="center" vertical="center" wrapText="1"/>
    </xf>
    <xf numFmtId="0" fontId="28" fillId="0" borderId="166" xfId="0" applyFont="1" applyFill="1" applyBorder="1" applyAlignment="1">
      <alignment vertical="center" wrapText="1"/>
    </xf>
    <xf numFmtId="0" fontId="2" fillId="0" borderId="173" xfId="0" applyFont="1" applyFill="1" applyBorder="1" applyAlignment="1">
      <alignment horizontal="center" vertical="center" wrapText="1"/>
    </xf>
    <xf numFmtId="0" fontId="2" fillId="0" borderId="174"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94" fillId="0" borderId="0" xfId="0" applyFont="1" applyFill="1" applyBorder="1" applyAlignment="1" applyProtection="1">
      <alignment vertical="center"/>
    </xf>
    <xf numFmtId="0" fontId="28" fillId="0" borderId="61" xfId="0" applyFont="1" applyFill="1" applyBorder="1" applyAlignment="1">
      <alignment horizontal="left" vertical="top" wrapText="1"/>
    </xf>
    <xf numFmtId="1" fontId="29" fillId="0" borderId="65" xfId="0" applyNumberFormat="1" applyFont="1" applyFill="1" applyBorder="1" applyAlignment="1">
      <alignment horizontal="center" vertical="center" wrapText="1"/>
    </xf>
    <xf numFmtId="0" fontId="28" fillId="0" borderId="175" xfId="0" applyFont="1" applyFill="1" applyBorder="1" applyAlignment="1">
      <alignment vertical="center" wrapText="1"/>
    </xf>
    <xf numFmtId="0" fontId="28" fillId="0" borderId="14" xfId="0" applyFont="1" applyFill="1" applyBorder="1" applyAlignment="1">
      <alignment horizontal="left" vertical="top" wrapText="1"/>
    </xf>
    <xf numFmtId="0" fontId="28" fillId="0" borderId="14" xfId="0" applyFont="1" applyFill="1" applyBorder="1" applyAlignment="1">
      <alignment vertical="center" wrapText="1"/>
    </xf>
    <xf numFmtId="0" fontId="28" fillId="0" borderId="113" xfId="0" applyFont="1" applyFill="1" applyBorder="1" applyAlignment="1">
      <alignment horizontal="left" vertical="top" wrapText="1"/>
    </xf>
    <xf numFmtId="1" fontId="28" fillId="0" borderId="47" xfId="0" applyNumberFormat="1" applyFont="1" applyFill="1" applyBorder="1" applyAlignment="1">
      <alignment horizontal="center" vertical="center" wrapText="1"/>
    </xf>
    <xf numFmtId="0" fontId="28" fillId="14" borderId="48" xfId="0" applyFont="1" applyFill="1" applyBorder="1" applyAlignment="1">
      <alignment vertical="center" wrapText="1"/>
    </xf>
    <xf numFmtId="0" fontId="29" fillId="0" borderId="13" xfId="0" applyFont="1" applyFill="1" applyBorder="1" applyAlignment="1" applyProtection="1">
      <alignment horizontal="left" vertical="top"/>
    </xf>
    <xf numFmtId="0" fontId="0" fillId="0" borderId="0" xfId="0" applyFill="1" applyBorder="1" applyAlignment="1" applyProtection="1">
      <alignment horizontal="left" vertical="top"/>
    </xf>
    <xf numFmtId="0" fontId="0" fillId="0" borderId="31" xfId="0" applyFill="1" applyBorder="1" applyAlignment="1" applyProtection="1">
      <alignment horizontal="left" vertical="top"/>
    </xf>
    <xf numFmtId="0" fontId="29" fillId="0" borderId="13"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31" xfId="0" applyFill="1" applyBorder="1" applyAlignment="1" applyProtection="1">
      <alignment horizontal="left" vertical="top" wrapText="1"/>
    </xf>
    <xf numFmtId="0" fontId="30" fillId="0" borderId="13" xfId="0" applyFont="1" applyFill="1" applyBorder="1" applyAlignment="1" applyProtection="1">
      <alignment horizontal="left" vertical="top"/>
    </xf>
    <xf numFmtId="0" fontId="29" fillId="0" borderId="0" xfId="0" applyFont="1" applyFill="1" applyBorder="1" applyAlignment="1" applyProtection="1">
      <alignment horizontal="left" vertical="top" wrapText="1"/>
    </xf>
    <xf numFmtId="0" fontId="29" fillId="0" borderId="31" xfId="0" applyFont="1" applyFill="1" applyBorder="1" applyAlignment="1" applyProtection="1">
      <alignment horizontal="left" vertical="top" wrapText="1"/>
    </xf>
    <xf numFmtId="0" fontId="20" fillId="0" borderId="13" xfId="0" applyFont="1" applyFill="1" applyBorder="1" applyAlignment="1" applyProtection="1">
      <alignment horizontal="left" vertical="top"/>
    </xf>
    <xf numFmtId="0" fontId="30" fillId="5" borderId="13" xfId="0" applyFont="1" applyFill="1" applyBorder="1" applyAlignment="1" applyProtection="1">
      <alignment horizontal="left" vertical="top"/>
    </xf>
    <xf numFmtId="0" fontId="30" fillId="5" borderId="0" xfId="0" applyFont="1" applyFill="1" applyBorder="1" applyAlignment="1" applyProtection="1">
      <alignment horizontal="left" vertical="top"/>
    </xf>
    <xf numFmtId="0" fontId="30" fillId="5" borderId="31" xfId="0" applyFont="1" applyFill="1" applyBorder="1" applyAlignment="1" applyProtection="1">
      <alignment horizontal="left" vertical="top"/>
    </xf>
    <xf numFmtId="0" fontId="34" fillId="0" borderId="13" xfId="0" applyFont="1" applyFill="1" applyBorder="1" applyAlignment="1" applyProtection="1">
      <alignment horizontal="left" vertical="top"/>
    </xf>
    <xf numFmtId="0" fontId="17" fillId="0" borderId="10" xfId="0" applyFont="1" applyFill="1" applyBorder="1" applyAlignment="1" applyProtection="1">
      <alignment horizontal="center" vertical="center"/>
    </xf>
    <xf numFmtId="0" fontId="73" fillId="0" borderId="11" xfId="0" applyFont="1" applyFill="1" applyBorder="1" applyAlignment="1" applyProtection="1">
      <alignment horizontal="center" vertical="center"/>
    </xf>
    <xf numFmtId="0" fontId="73" fillId="0" borderId="12" xfId="0" applyFont="1" applyFill="1" applyBorder="1" applyAlignment="1" applyProtection="1">
      <alignment horizontal="center" vertical="center"/>
    </xf>
    <xf numFmtId="0" fontId="0" fillId="0" borderId="13" xfId="0" applyFill="1" applyBorder="1" applyAlignment="1" applyProtection="1">
      <alignment horizontal="left" vertical="top"/>
    </xf>
    <xf numFmtId="0" fontId="0" fillId="0" borderId="13" xfId="0" applyFill="1" applyBorder="1" applyAlignment="1" applyProtection="1">
      <alignment horizontal="left" vertical="top" wrapText="1"/>
    </xf>
    <xf numFmtId="0" fontId="29" fillId="0" borderId="0" xfId="0" applyFont="1" applyFill="1" applyBorder="1" applyAlignment="1" applyProtection="1">
      <alignment horizontal="left" vertical="top"/>
    </xf>
    <xf numFmtId="0" fontId="30" fillId="0" borderId="13"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12" fillId="0" borderId="31" xfId="0" applyFont="1" applyFill="1" applyBorder="1" applyAlignment="1" applyProtection="1">
      <alignment horizontal="left" vertical="top" wrapText="1"/>
    </xf>
    <xf numFmtId="0" fontId="30" fillId="0" borderId="0" xfId="0" applyFont="1" applyFill="1" applyBorder="1" applyAlignment="1" applyProtection="1">
      <alignment horizontal="left" vertical="top" wrapText="1"/>
    </xf>
    <xf numFmtId="0" fontId="30" fillId="0" borderId="31" xfId="0" applyFont="1" applyFill="1" applyBorder="1" applyAlignment="1" applyProtection="1">
      <alignment horizontal="left" vertical="top" wrapText="1"/>
    </xf>
    <xf numFmtId="0" fontId="29" fillId="0" borderId="32" xfId="0" applyFont="1" applyFill="1" applyBorder="1" applyAlignment="1" applyProtection="1">
      <alignment horizontal="left" vertical="top" wrapText="1"/>
    </xf>
    <xf numFmtId="0" fontId="0" fillId="0" borderId="33" xfId="0" applyFill="1" applyBorder="1" applyAlignment="1" applyProtection="1">
      <alignment horizontal="left" vertical="top" wrapText="1"/>
    </xf>
    <xf numFmtId="0" fontId="0" fillId="0" borderId="34" xfId="0" applyFill="1" applyBorder="1" applyAlignment="1" applyProtection="1">
      <alignment horizontal="left" vertical="top" wrapText="1"/>
    </xf>
    <xf numFmtId="0" fontId="8" fillId="0" borderId="13" xfId="0" applyFont="1" applyFill="1" applyBorder="1" applyAlignment="1" applyProtection="1">
      <alignment horizontal="left" wrapText="1"/>
    </xf>
    <xf numFmtId="0" fontId="3" fillId="0" borderId="0" xfId="0" applyFont="1" applyFill="1" applyBorder="1" applyAlignment="1" applyProtection="1">
      <alignment horizontal="left" wrapText="1"/>
    </xf>
    <xf numFmtId="0" fontId="3" fillId="0" borderId="31" xfId="0" applyFont="1" applyFill="1" applyBorder="1" applyAlignment="1" applyProtection="1">
      <alignment horizontal="left" wrapText="1"/>
    </xf>
    <xf numFmtId="0" fontId="17" fillId="0" borderId="27" xfId="0" applyFont="1" applyFill="1" applyBorder="1" applyAlignment="1" applyProtection="1">
      <alignment horizontal="left" vertical="top"/>
    </xf>
    <xf numFmtId="0" fontId="0" fillId="0" borderId="28" xfId="0" applyFill="1" applyBorder="1" applyAlignment="1" applyProtection="1">
      <alignment horizontal="left" vertical="top"/>
    </xf>
    <xf numFmtId="0" fontId="0" fillId="0" borderId="26" xfId="0" applyFill="1" applyBorder="1" applyAlignment="1" applyProtection="1">
      <alignment horizontal="left" vertical="top"/>
    </xf>
    <xf numFmtId="0" fontId="4" fillId="0" borderId="22" xfId="0" applyFont="1" applyFill="1" applyBorder="1" applyAlignment="1" applyProtection="1">
      <alignment horizontal="left" vertical="top" wrapText="1"/>
    </xf>
    <xf numFmtId="0" fontId="0" fillId="0" borderId="23" xfId="0" applyFill="1" applyBorder="1" applyAlignment="1" applyProtection="1">
      <alignment horizontal="left" vertical="top" wrapText="1"/>
    </xf>
    <xf numFmtId="0" fontId="8"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21" xfId="0" applyFont="1" applyFill="1" applyBorder="1" applyAlignment="1" applyProtection="1">
      <alignment horizontal="left" vertical="top" wrapText="1"/>
    </xf>
    <xf numFmtId="0" fontId="4" fillId="0" borderId="27" xfId="0" applyFont="1" applyFill="1" applyBorder="1" applyAlignment="1" applyProtection="1">
      <alignment horizontal="left" vertical="top" wrapText="1"/>
    </xf>
    <xf numFmtId="0" fontId="4" fillId="0" borderId="28" xfId="0" applyFont="1" applyFill="1" applyBorder="1" applyAlignment="1" applyProtection="1">
      <alignment horizontal="left" vertical="top" wrapText="1"/>
    </xf>
    <xf numFmtId="0" fontId="4" fillId="0" borderId="26" xfId="0" applyFont="1" applyFill="1" applyBorder="1" applyAlignment="1" applyProtection="1">
      <alignment horizontal="left" vertical="top" wrapText="1"/>
    </xf>
    <xf numFmtId="0" fontId="2" fillId="9" borderId="113" xfId="0" applyFont="1" applyFill="1" applyBorder="1" applyAlignment="1" applyProtection="1">
      <alignment vertical="top" wrapText="1"/>
      <protection locked="0"/>
    </xf>
    <xf numFmtId="0" fontId="69" fillId="9" borderId="48" xfId="0" applyFont="1" applyFill="1" applyBorder="1" applyAlignment="1" applyProtection="1">
      <alignment vertical="top" wrapText="1"/>
      <protection locked="0"/>
    </xf>
    <xf numFmtId="0" fontId="8" fillId="7" borderId="70" xfId="0" applyFont="1" applyFill="1" applyBorder="1" applyAlignment="1" applyProtection="1">
      <alignment horizontal="left" vertical="top" wrapText="1"/>
    </xf>
    <xf numFmtId="0" fontId="45" fillId="7" borderId="70" xfId="0" applyFont="1" applyFill="1" applyBorder="1" applyAlignment="1" applyProtection="1">
      <alignment horizontal="left" vertical="top" wrapText="1"/>
    </xf>
    <xf numFmtId="0" fontId="4" fillId="7" borderId="93" xfId="0" applyFont="1" applyFill="1" applyBorder="1" applyAlignment="1" applyProtection="1">
      <alignment horizontal="left" vertical="top" wrapText="1"/>
    </xf>
    <xf numFmtId="0" fontId="4" fillId="7" borderId="89" xfId="0" applyFont="1" applyFill="1" applyBorder="1" applyAlignment="1" applyProtection="1">
      <alignment horizontal="left" vertical="top" wrapText="1"/>
    </xf>
    <xf numFmtId="0" fontId="2" fillId="9" borderId="94" xfId="0" applyFont="1" applyFill="1" applyBorder="1" applyAlignment="1" applyProtection="1">
      <alignment horizontal="left" vertical="top" wrapText="1"/>
      <protection locked="0"/>
    </xf>
    <xf numFmtId="0" fontId="69" fillId="9" borderId="95" xfId="0" applyFont="1" applyFill="1" applyBorder="1" applyAlignment="1" applyProtection="1">
      <alignment horizontal="left" vertical="top" wrapText="1"/>
      <protection locked="0"/>
    </xf>
    <xf numFmtId="0" fontId="8" fillId="7" borderId="103" xfId="0" applyFont="1" applyFill="1" applyBorder="1" applyAlignment="1" applyProtection="1">
      <alignment horizontal="left" vertical="top" wrapText="1"/>
    </xf>
    <xf numFmtId="0" fontId="45" fillId="7" borderId="99" xfId="0" applyFont="1" applyFill="1" applyBorder="1" applyAlignment="1" applyProtection="1">
      <alignment horizontal="left" vertical="top" wrapText="1"/>
    </xf>
    <xf numFmtId="0" fontId="45" fillId="7" borderId="100" xfId="0" applyFont="1" applyFill="1" applyBorder="1" applyAlignment="1" applyProtection="1">
      <alignment horizontal="left" vertical="top" wrapText="1"/>
    </xf>
    <xf numFmtId="0" fontId="5" fillId="5" borderId="92" xfId="0" applyFont="1" applyFill="1" applyBorder="1" applyAlignment="1" applyProtection="1">
      <alignment horizontal="left" vertical="center" wrapText="1"/>
    </xf>
    <xf numFmtId="0" fontId="0" fillId="5" borderId="93" xfId="0" applyFill="1" applyBorder="1" applyAlignment="1" applyProtection="1">
      <alignment horizontal="left" vertical="top" wrapText="1"/>
    </xf>
    <xf numFmtId="0" fontId="0" fillId="5" borderId="89" xfId="0" applyFill="1" applyBorder="1" applyAlignment="1" applyProtection="1">
      <alignment horizontal="left" vertical="top" wrapText="1"/>
    </xf>
    <xf numFmtId="0" fontId="0" fillId="5" borderId="98" xfId="0" applyFill="1" applyBorder="1" applyAlignment="1" applyProtection="1">
      <alignment horizontal="left" vertical="top" wrapText="1"/>
    </xf>
    <xf numFmtId="0" fontId="0" fillId="5" borderId="99" xfId="0" applyFill="1" applyBorder="1" applyAlignment="1" applyProtection="1">
      <alignment horizontal="left" vertical="top" wrapText="1"/>
    </xf>
    <xf numFmtId="0" fontId="0" fillId="5" borderId="100" xfId="0" applyFill="1" applyBorder="1" applyAlignment="1" applyProtection="1">
      <alignment horizontal="left" vertical="top" wrapText="1"/>
    </xf>
    <xf numFmtId="0" fontId="5" fillId="8" borderId="84" xfId="0" applyFont="1" applyFill="1" applyBorder="1" applyAlignment="1" applyProtection="1">
      <alignment horizontal="center" vertical="center" wrapText="1"/>
    </xf>
    <xf numFmtId="0" fontId="0" fillId="8" borderId="84" xfId="0" applyFill="1" applyBorder="1" applyAlignment="1" applyProtection="1">
      <alignment horizontal="center" vertical="top" wrapText="1"/>
    </xf>
    <xf numFmtId="0" fontId="0" fillId="8" borderId="88" xfId="0" applyFill="1" applyBorder="1" applyAlignment="1" applyProtection="1">
      <alignment horizontal="center" vertical="top" wrapText="1"/>
    </xf>
    <xf numFmtId="0" fontId="0" fillId="8" borderId="86" xfId="0" applyFill="1" applyBorder="1" applyAlignment="1" applyProtection="1">
      <alignment horizontal="center" vertical="top" wrapText="1"/>
    </xf>
    <xf numFmtId="0" fontId="17" fillId="0" borderId="55" xfId="0" applyFont="1" applyFill="1" applyBorder="1" applyAlignment="1" applyProtection="1">
      <alignment horizontal="center" vertical="center"/>
    </xf>
    <xf numFmtId="0" fontId="72" fillId="0" borderId="11" xfId="0" applyFont="1" applyFill="1" applyBorder="1" applyAlignment="1" applyProtection="1">
      <alignment horizontal="center" vertical="center"/>
    </xf>
    <xf numFmtId="0" fontId="72" fillId="0" borderId="50" xfId="0" applyFont="1" applyFill="1" applyBorder="1" applyAlignment="1" applyProtection="1">
      <alignment horizontal="center" vertical="center"/>
    </xf>
    <xf numFmtId="0" fontId="23" fillId="7" borderId="110" xfId="0" applyFont="1" applyFill="1" applyBorder="1" applyAlignment="1" applyProtection="1">
      <alignment horizontal="center" vertical="top" wrapText="1"/>
    </xf>
    <xf numFmtId="0" fontId="0" fillId="7" borderId="107" xfId="0" applyFill="1" applyBorder="1" applyAlignment="1" applyProtection="1">
      <alignment horizontal="center" vertical="top" wrapText="1"/>
    </xf>
    <xf numFmtId="0" fontId="3" fillId="8" borderId="107" xfId="0" applyFont="1" applyFill="1" applyBorder="1" applyAlignment="1" applyProtection="1">
      <alignment horizontal="center" vertical="top" wrapText="1"/>
    </xf>
    <xf numFmtId="0" fontId="3" fillId="5" borderId="80" xfId="0" applyFont="1" applyFill="1" applyBorder="1" applyAlignment="1" applyProtection="1">
      <alignment horizontal="left" vertical="top" wrapText="1"/>
    </xf>
    <xf numFmtId="0" fontId="0" fillId="5" borderId="80" xfId="0" applyFill="1" applyBorder="1" applyAlignment="1" applyProtection="1">
      <alignment horizontal="left" vertical="top" wrapText="1"/>
    </xf>
    <xf numFmtId="0" fontId="3" fillId="3" borderId="80" xfId="0" applyFont="1" applyFill="1" applyBorder="1" applyAlignment="1" applyProtection="1">
      <alignment horizontal="center" vertical="center" wrapText="1"/>
    </xf>
    <xf numFmtId="0" fontId="0" fillId="0" borderId="80" xfId="0" applyFill="1" applyBorder="1" applyAlignment="1" applyProtection="1">
      <alignment horizontal="center" vertical="center" wrapText="1"/>
    </xf>
    <xf numFmtId="0" fontId="23" fillId="6" borderId="14" xfId="0" applyFont="1" applyFill="1" applyBorder="1" applyAlignment="1" applyProtection="1">
      <alignment horizontal="left" vertical="center" wrapText="1"/>
    </xf>
    <xf numFmtId="0" fontId="12" fillId="6" borderId="14" xfId="0" applyFont="1" applyFill="1" applyBorder="1" applyAlignment="1" applyProtection="1">
      <alignment horizontal="left" vertical="center" wrapText="1"/>
    </xf>
    <xf numFmtId="0" fontId="1" fillId="9" borderId="14" xfId="0" applyFont="1" applyFill="1" applyBorder="1" applyAlignment="1" applyProtection="1">
      <alignment horizontal="left" vertical="top" wrapText="1"/>
      <protection locked="0"/>
    </xf>
    <xf numFmtId="0" fontId="0" fillId="9" borderId="14" xfId="0" applyFill="1" applyBorder="1" applyAlignment="1" applyProtection="1">
      <alignment horizontal="left" vertical="top" wrapText="1"/>
      <protection locked="0"/>
    </xf>
    <xf numFmtId="0" fontId="1" fillId="9" borderId="15" xfId="0" applyFont="1" applyFill="1" applyBorder="1" applyAlignment="1" applyProtection="1">
      <alignment horizontal="left" vertical="top" wrapText="1"/>
      <protection locked="0"/>
    </xf>
    <xf numFmtId="0" fontId="0" fillId="9" borderId="16" xfId="0" applyFill="1" applyBorder="1" applyAlignment="1" applyProtection="1">
      <alignment horizontal="left" vertical="top" wrapText="1"/>
      <protection locked="0"/>
    </xf>
    <xf numFmtId="0" fontId="0" fillId="9" borderId="17" xfId="0" applyFill="1" applyBorder="1" applyAlignment="1" applyProtection="1">
      <alignment horizontal="left" vertical="top" wrapText="1"/>
      <protection locked="0"/>
    </xf>
    <xf numFmtId="0" fontId="2" fillId="2" borderId="59" xfId="0" applyFont="1" applyFill="1" applyBorder="1" applyAlignment="1" applyProtection="1">
      <alignment horizontal="left" vertical="top" wrapText="1"/>
    </xf>
    <xf numFmtId="0" fontId="23" fillId="6" borderId="15" xfId="0" applyFont="1" applyFill="1" applyBorder="1" applyAlignment="1" applyProtection="1">
      <alignment horizontal="right" vertical="center" wrapText="1"/>
    </xf>
    <xf numFmtId="0" fontId="12" fillId="6" borderId="16" xfId="0" applyFont="1" applyFill="1" applyBorder="1" applyAlignment="1" applyProtection="1">
      <alignment horizontal="right" vertical="center" wrapText="1"/>
    </xf>
    <xf numFmtId="0" fontId="12" fillId="6" borderId="17" xfId="0" applyFont="1" applyFill="1" applyBorder="1" applyAlignment="1" applyProtection="1">
      <alignment horizontal="right" vertical="center" wrapText="1"/>
    </xf>
    <xf numFmtId="14" fontId="1" fillId="9" borderId="15" xfId="0" applyNumberFormat="1" applyFont="1" applyFill="1" applyBorder="1" applyAlignment="1" applyProtection="1">
      <alignment horizontal="left" vertical="top" wrapText="1"/>
      <protection locked="0"/>
    </xf>
    <xf numFmtId="0" fontId="23" fillId="6" borderId="65" xfId="0" applyFont="1" applyFill="1" applyBorder="1" applyAlignment="1" applyProtection="1">
      <alignment horizontal="left" vertical="center" wrapText="1"/>
    </xf>
    <xf numFmtId="0" fontId="36" fillId="9" borderId="15"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center" wrapText="1"/>
    </xf>
    <xf numFmtId="0" fontId="0" fillId="5" borderId="18" xfId="0" applyFill="1" applyBorder="1" applyAlignment="1" applyProtection="1">
      <alignment horizontal="left" vertical="top" wrapText="1"/>
    </xf>
    <xf numFmtId="0" fontId="0" fillId="5" borderId="65" xfId="0" applyFill="1" applyBorder="1" applyAlignment="1" applyProtection="1">
      <alignment horizontal="left" vertical="top" wrapText="1"/>
    </xf>
    <xf numFmtId="0" fontId="5" fillId="8" borderId="18" xfId="0" applyFont="1" applyFill="1" applyBorder="1" applyAlignment="1" applyProtection="1">
      <alignment horizontal="center" vertical="center" wrapText="1"/>
    </xf>
    <xf numFmtId="0" fontId="0" fillId="8" borderId="18" xfId="0" applyFill="1" applyBorder="1" applyAlignment="1" applyProtection="1">
      <alignment horizontal="center" vertical="top" wrapText="1"/>
    </xf>
    <xf numFmtId="0" fontId="0" fillId="8" borderId="27" xfId="0" applyFill="1" applyBorder="1" applyAlignment="1" applyProtection="1">
      <alignment horizontal="center" vertical="top" wrapText="1"/>
    </xf>
    <xf numFmtId="0" fontId="0" fillId="8" borderId="65" xfId="0" applyFill="1" applyBorder="1" applyAlignment="1" applyProtection="1">
      <alignment horizontal="center" vertical="top" wrapText="1"/>
    </xf>
    <xf numFmtId="0" fontId="3" fillId="7" borderId="18" xfId="0" applyFont="1" applyFill="1" applyBorder="1" applyAlignment="1" applyProtection="1">
      <alignment horizontal="center" vertical="center" wrapText="1"/>
    </xf>
    <xf numFmtId="0" fontId="0" fillId="7" borderId="18" xfId="0" applyFill="1" applyBorder="1" applyAlignment="1" applyProtection="1">
      <alignment horizontal="left" vertical="top" wrapText="1"/>
    </xf>
    <xf numFmtId="0" fontId="0" fillId="7" borderId="65" xfId="0" applyFill="1" applyBorder="1" applyAlignment="1" applyProtection="1">
      <alignment horizontal="left" vertical="top" wrapText="1"/>
    </xf>
    <xf numFmtId="0" fontId="4" fillId="7" borderId="23" xfId="0" applyFont="1" applyFill="1" applyBorder="1" applyAlignment="1" applyProtection="1">
      <alignment horizontal="left" vertical="top" wrapText="1"/>
    </xf>
    <xf numFmtId="0" fontId="4" fillId="7" borderId="70" xfId="0" applyFont="1" applyFill="1" applyBorder="1" applyAlignment="1" applyProtection="1">
      <alignment horizontal="left" vertical="top" wrapText="1"/>
    </xf>
    <xf numFmtId="0" fontId="8" fillId="7" borderId="99" xfId="0" applyFont="1" applyFill="1" applyBorder="1" applyAlignment="1" applyProtection="1">
      <alignment horizontal="left" vertical="top" wrapText="1"/>
    </xf>
    <xf numFmtId="0" fontId="3" fillId="0" borderId="87" xfId="0" applyFont="1" applyFill="1" applyBorder="1" applyAlignment="1" applyProtection="1">
      <alignment horizontal="left" vertical="top" wrapText="1"/>
    </xf>
    <xf numFmtId="0" fontId="3" fillId="0" borderId="101" xfId="0" applyFont="1" applyFill="1" applyBorder="1" applyAlignment="1" applyProtection="1">
      <alignment horizontal="left" vertical="top" wrapText="1"/>
    </xf>
    <xf numFmtId="0" fontId="3" fillId="5" borderId="22" xfId="0" applyFont="1" applyFill="1" applyBorder="1" applyAlignment="1" applyProtection="1">
      <alignment horizontal="left" vertical="top" wrapText="1"/>
    </xf>
    <xf numFmtId="0" fontId="3" fillId="5" borderId="0" xfId="0" applyFont="1" applyFill="1" applyBorder="1" applyAlignment="1" applyProtection="1">
      <alignment horizontal="left" vertical="top" wrapText="1"/>
    </xf>
    <xf numFmtId="0" fontId="3" fillId="5" borderId="98" xfId="0" applyFont="1" applyFill="1" applyBorder="1" applyAlignment="1" applyProtection="1">
      <alignment horizontal="left" vertical="top" wrapText="1"/>
    </xf>
    <xf numFmtId="0" fontId="3" fillId="5" borderId="99" xfId="0" applyFont="1" applyFill="1" applyBorder="1" applyAlignment="1" applyProtection="1">
      <alignment horizontal="left" vertical="top" wrapText="1"/>
    </xf>
    <xf numFmtId="0" fontId="3" fillId="5" borderId="100" xfId="0" applyFont="1" applyFill="1" applyBorder="1" applyAlignment="1" applyProtection="1">
      <alignment horizontal="left" vertical="top" wrapText="1"/>
    </xf>
    <xf numFmtId="0" fontId="3" fillId="9" borderId="32" xfId="0" applyFont="1" applyFill="1" applyBorder="1" applyAlignment="1" applyProtection="1">
      <alignment horizontal="center" vertical="center" wrapText="1"/>
      <protection locked="0"/>
    </xf>
    <xf numFmtId="0" fontId="3" fillId="9" borderId="34" xfId="0" applyFont="1" applyFill="1" applyBorder="1" applyAlignment="1" applyProtection="1">
      <alignment horizontal="center" vertical="center" wrapText="1"/>
      <protection locked="0"/>
    </xf>
    <xf numFmtId="0" fontId="52" fillId="0" borderId="88" xfId="0" applyFont="1" applyFill="1" applyBorder="1" applyAlignment="1" applyProtection="1">
      <alignment vertical="center" wrapText="1"/>
    </xf>
    <xf numFmtId="0" fontId="38" fillId="0" borderId="104" xfId="0" applyFont="1" applyFill="1" applyBorder="1" applyAlignment="1" applyProtection="1">
      <alignment vertical="center" wrapText="1"/>
    </xf>
    <xf numFmtId="0" fontId="38" fillId="0" borderId="105" xfId="0" applyFont="1" applyFill="1" applyBorder="1" applyAlignment="1" applyProtection="1">
      <alignment vertical="center" wrapText="1"/>
    </xf>
    <xf numFmtId="0" fontId="3" fillId="7" borderId="84" xfId="0" applyFont="1" applyFill="1" applyBorder="1" applyAlignment="1" applyProtection="1">
      <alignment horizontal="center" vertical="center" wrapText="1"/>
    </xf>
    <xf numFmtId="0" fontId="0" fillId="7" borderId="84" xfId="0" applyFill="1" applyBorder="1" applyAlignment="1" applyProtection="1">
      <alignment horizontal="left" vertical="top" wrapText="1"/>
    </xf>
    <xf numFmtId="0" fontId="0" fillId="7" borderId="86" xfId="0" applyFill="1" applyBorder="1" applyAlignment="1" applyProtection="1">
      <alignment horizontal="left" vertical="top" wrapText="1"/>
    </xf>
    <xf numFmtId="0" fontId="5" fillId="8" borderId="92" xfId="0" applyFont="1" applyFill="1" applyBorder="1" applyAlignment="1" applyProtection="1">
      <alignment horizontal="center" vertical="center" wrapText="1"/>
    </xf>
    <xf numFmtId="0" fontId="0" fillId="8" borderId="93" xfId="0" applyFill="1" applyBorder="1" applyAlignment="1" applyProtection="1">
      <alignment horizontal="center" vertical="top" wrapText="1"/>
    </xf>
    <xf numFmtId="0" fontId="0" fillId="8" borderId="98" xfId="0" applyFill="1" applyBorder="1" applyAlignment="1" applyProtection="1">
      <alignment horizontal="center" vertical="top" wrapText="1"/>
    </xf>
    <xf numFmtId="0" fontId="0" fillId="8" borderId="99" xfId="0" applyFill="1" applyBorder="1" applyAlignment="1" applyProtection="1">
      <alignment horizontal="center" vertical="top" wrapText="1"/>
    </xf>
    <xf numFmtId="2" fontId="3" fillId="7" borderId="93" xfId="0" applyNumberFormat="1" applyFont="1" applyFill="1" applyBorder="1" applyAlignment="1" applyProtection="1">
      <alignment horizontal="center" vertical="center"/>
    </xf>
    <xf numFmtId="0" fontId="38" fillId="7" borderId="93" xfId="0" applyFont="1" applyFill="1" applyBorder="1" applyAlignment="1" applyProtection="1">
      <alignment horizontal="center" vertical="center"/>
    </xf>
    <xf numFmtId="2" fontId="3" fillId="7" borderId="99" xfId="0" applyNumberFormat="1" applyFont="1" applyFill="1" applyBorder="1" applyAlignment="1" applyProtection="1">
      <alignment horizontal="center" vertical="center"/>
    </xf>
    <xf numFmtId="0" fontId="38" fillId="7" borderId="99" xfId="0" applyFont="1" applyFill="1" applyBorder="1" applyAlignment="1" applyProtection="1">
      <alignment horizontal="center" vertical="center"/>
    </xf>
    <xf numFmtId="0" fontId="2" fillId="7" borderId="56" xfId="0" applyFont="1" applyFill="1" applyBorder="1" applyAlignment="1" applyProtection="1">
      <alignment horizontal="center" vertical="center"/>
    </xf>
    <xf numFmtId="0" fontId="2" fillId="7" borderId="57" xfId="0" applyFont="1" applyFill="1" applyBorder="1" applyAlignment="1" applyProtection="1">
      <alignment horizontal="center" vertical="center"/>
    </xf>
    <xf numFmtId="0" fontId="2" fillId="7" borderId="43" xfId="0" applyFont="1" applyFill="1" applyBorder="1" applyAlignment="1" applyProtection="1">
      <alignment horizontal="center" vertical="center"/>
    </xf>
    <xf numFmtId="2" fontId="2" fillId="8" borderId="19" xfId="0" applyNumberFormat="1" applyFont="1" applyFill="1" applyBorder="1" applyAlignment="1" applyProtection="1">
      <alignment horizontal="center" vertical="center"/>
    </xf>
    <xf numFmtId="2" fontId="2" fillId="8" borderId="20" xfId="0" applyNumberFormat="1" applyFont="1" applyFill="1" applyBorder="1" applyAlignment="1" applyProtection="1">
      <alignment horizontal="center" vertical="center"/>
    </xf>
    <xf numFmtId="2" fontId="2" fillId="8" borderId="21" xfId="0" applyNumberFormat="1" applyFont="1" applyFill="1" applyBorder="1" applyAlignment="1" applyProtection="1">
      <alignment horizontal="center" vertical="center"/>
    </xf>
    <xf numFmtId="2" fontId="2" fillId="8" borderId="54" xfId="0" applyNumberFormat="1" applyFont="1" applyFill="1" applyBorder="1" applyAlignment="1" applyProtection="1">
      <alignment horizontal="center" vertical="center"/>
    </xf>
    <xf numFmtId="2" fontId="2" fillId="8" borderId="33" xfId="0" applyNumberFormat="1" applyFont="1" applyFill="1" applyBorder="1" applyAlignment="1" applyProtection="1">
      <alignment horizontal="center" vertical="center"/>
    </xf>
    <xf numFmtId="2" fontId="2" fillId="8" borderId="51"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7"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2" fillId="0" borderId="19" xfId="0" applyFont="1" applyFill="1" applyBorder="1" applyAlignment="1" applyProtection="1">
      <alignment horizontal="right" vertical="center" wrapText="1"/>
    </xf>
    <xf numFmtId="0" fontId="16" fillId="0" borderId="20" xfId="0" applyFont="1" applyFill="1" applyBorder="1" applyAlignment="1" applyProtection="1">
      <alignment horizontal="right" vertical="top"/>
    </xf>
    <xf numFmtId="0" fontId="16" fillId="0" borderId="21" xfId="0" applyFont="1" applyFill="1" applyBorder="1" applyAlignment="1" applyProtection="1">
      <alignment horizontal="right" vertical="top"/>
    </xf>
    <xf numFmtId="0" fontId="16" fillId="0" borderId="27" xfId="0" applyFont="1" applyFill="1" applyBorder="1" applyAlignment="1" applyProtection="1">
      <alignment horizontal="right" vertical="top"/>
    </xf>
    <xf numFmtId="0" fontId="16" fillId="0" borderId="28" xfId="0" applyFont="1" applyFill="1" applyBorder="1" applyAlignment="1" applyProtection="1">
      <alignment horizontal="right" vertical="top"/>
    </xf>
    <xf numFmtId="0" fontId="16" fillId="0" borderId="26" xfId="0" applyFont="1" applyFill="1" applyBorder="1" applyAlignment="1" applyProtection="1">
      <alignment horizontal="right" vertical="top"/>
    </xf>
    <xf numFmtId="0" fontId="5" fillId="8" borderId="112" xfId="0" applyFont="1" applyFill="1" applyBorder="1" applyAlignment="1" applyProtection="1">
      <alignment horizontal="center" vertical="center" wrapText="1"/>
    </xf>
    <xf numFmtId="0" fontId="5" fillId="8" borderId="107" xfId="0" applyFont="1" applyFill="1" applyBorder="1" applyAlignment="1" applyProtection="1">
      <alignment horizontal="center" vertical="center" wrapText="1"/>
    </xf>
    <xf numFmtId="0" fontId="5" fillId="8" borderId="109" xfId="0" applyFont="1" applyFill="1" applyBorder="1" applyAlignment="1" applyProtection="1">
      <alignment horizontal="center" vertical="center" wrapText="1"/>
    </xf>
    <xf numFmtId="0" fontId="3" fillId="7" borderId="110" xfId="0" applyFont="1" applyFill="1" applyBorder="1" applyAlignment="1" applyProtection="1">
      <alignment horizontal="center" vertical="center" wrapText="1"/>
    </xf>
    <xf numFmtId="0" fontId="19" fillId="7" borderId="107" xfId="0" applyFont="1" applyFill="1" applyBorder="1" applyAlignment="1" applyProtection="1">
      <alignment horizontal="center" vertical="center" wrapText="1"/>
    </xf>
    <xf numFmtId="0" fontId="19" fillId="7" borderId="111" xfId="0" applyFont="1" applyFill="1" applyBorder="1" applyAlignment="1" applyProtection="1">
      <alignment horizontal="center" vertical="center" wrapText="1"/>
    </xf>
    <xf numFmtId="0" fontId="3" fillId="7" borderId="112" xfId="0" applyFont="1" applyFill="1" applyBorder="1" applyAlignment="1" applyProtection="1">
      <alignment horizontal="center" vertical="center" wrapText="1"/>
    </xf>
    <xf numFmtId="0" fontId="5" fillId="7" borderId="107" xfId="0" applyFont="1" applyFill="1" applyBorder="1" applyAlignment="1" applyProtection="1">
      <alignment horizontal="center" vertical="center" wrapText="1"/>
    </xf>
    <xf numFmtId="0" fontId="5" fillId="7" borderId="109" xfId="0" applyFont="1" applyFill="1" applyBorder="1" applyAlignment="1" applyProtection="1">
      <alignment horizontal="center" vertical="center" wrapText="1"/>
    </xf>
    <xf numFmtId="0" fontId="3" fillId="10" borderId="110" xfId="0" applyFont="1" applyFill="1" applyBorder="1" applyAlignment="1" applyProtection="1">
      <alignment horizontal="center" vertical="center" wrapText="1"/>
    </xf>
    <xf numFmtId="0" fontId="5" fillId="10" borderId="109" xfId="0" applyFont="1" applyFill="1" applyBorder="1" applyAlignment="1" applyProtection="1">
      <alignment horizontal="center" vertical="center" wrapText="1"/>
    </xf>
    <xf numFmtId="0" fontId="8" fillId="9" borderId="68" xfId="0" applyFont="1" applyFill="1" applyBorder="1" applyAlignment="1" applyProtection="1">
      <alignment horizontal="center" vertical="top" wrapText="1"/>
      <protection locked="0"/>
    </xf>
    <xf numFmtId="0" fontId="8" fillId="9" borderId="28" xfId="0" applyFont="1" applyFill="1" applyBorder="1" applyAlignment="1" applyProtection="1">
      <alignment horizontal="center" vertical="top" wrapText="1"/>
      <protection locked="0"/>
    </xf>
    <xf numFmtId="0" fontId="3" fillId="5" borderId="110" xfId="0" applyFont="1" applyFill="1" applyBorder="1" applyAlignment="1" applyProtection="1">
      <alignment horizontal="left" vertical="center" wrapText="1"/>
    </xf>
    <xf numFmtId="0" fontId="0" fillId="5" borderId="107" xfId="0" applyFill="1" applyBorder="1" applyAlignment="1" applyProtection="1">
      <alignment horizontal="left" vertical="center"/>
    </xf>
    <xf numFmtId="0" fontId="0" fillId="5" borderId="111" xfId="0" applyFill="1" applyBorder="1" applyAlignment="1" applyProtection="1">
      <alignment horizontal="left" vertical="center"/>
    </xf>
    <xf numFmtId="0" fontId="14" fillId="7" borderId="70" xfId="0" applyFont="1" applyFill="1" applyBorder="1" applyAlignment="1" applyProtection="1">
      <alignment horizontal="center" vertical="top"/>
    </xf>
    <xf numFmtId="0" fontId="14" fillId="7" borderId="22" xfId="0" applyFont="1" applyFill="1" applyBorder="1" applyAlignment="1" applyProtection="1">
      <alignment horizontal="center" vertical="top"/>
    </xf>
    <xf numFmtId="0" fontId="3" fillId="0" borderId="15"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8" fillId="9" borderId="68" xfId="0" applyFont="1" applyFill="1" applyBorder="1" applyAlignment="1" applyProtection="1">
      <alignment horizontal="center" vertical="center" wrapText="1"/>
      <protection locked="0"/>
    </xf>
    <xf numFmtId="0" fontId="8" fillId="9" borderId="28" xfId="0" applyFont="1" applyFill="1" applyBorder="1" applyAlignment="1" applyProtection="1">
      <alignment horizontal="center" vertical="center" wrapText="1"/>
      <protection locked="0"/>
    </xf>
    <xf numFmtId="0" fontId="8" fillId="9" borderId="142" xfId="0" applyFont="1" applyFill="1" applyBorder="1" applyAlignment="1" applyProtection="1">
      <alignment horizontal="center" vertical="center" wrapText="1"/>
      <protection locked="0"/>
    </xf>
    <xf numFmtId="0" fontId="14" fillId="9" borderId="29" xfId="0" applyFont="1" applyFill="1" applyBorder="1" applyAlignment="1" applyProtection="1">
      <alignment horizontal="center" vertical="center"/>
      <protection locked="0"/>
    </xf>
    <xf numFmtId="0" fontId="14" fillId="9" borderId="30" xfId="0" applyFont="1" applyFill="1" applyBorder="1" applyAlignment="1" applyProtection="1">
      <alignment horizontal="center" vertical="center"/>
      <protection locked="0"/>
    </xf>
    <xf numFmtId="0" fontId="3" fillId="7" borderId="158" xfId="0" applyFont="1" applyFill="1" applyBorder="1" applyAlignment="1" applyProtection="1">
      <alignment horizontal="center" vertical="center" wrapText="1"/>
    </xf>
    <xf numFmtId="0" fontId="15" fillId="7" borderId="156" xfId="0" applyFont="1" applyFill="1" applyBorder="1" applyAlignment="1" applyProtection="1">
      <alignment horizontal="center" vertical="center" wrapText="1"/>
    </xf>
    <xf numFmtId="0" fontId="15" fillId="7" borderId="157" xfId="0" applyFont="1" applyFill="1" applyBorder="1" applyAlignment="1" applyProtection="1">
      <alignment horizontal="center" vertical="center" wrapText="1"/>
    </xf>
    <xf numFmtId="0" fontId="5" fillId="7" borderId="111" xfId="0" applyFont="1" applyFill="1" applyBorder="1" applyAlignment="1" applyProtection="1">
      <alignment horizontal="center" vertical="center" wrapText="1"/>
    </xf>
    <xf numFmtId="0" fontId="5" fillId="4" borderId="112" xfId="0" applyFont="1" applyFill="1" applyBorder="1" applyAlignment="1" applyProtection="1">
      <alignment horizontal="center" vertical="center" wrapText="1"/>
    </xf>
    <xf numFmtId="0" fontId="5" fillId="4" borderId="107" xfId="0" applyFont="1" applyFill="1" applyBorder="1" applyAlignment="1" applyProtection="1">
      <alignment horizontal="center" vertical="center" wrapText="1"/>
    </xf>
    <xf numFmtId="0" fontId="4" fillId="0" borderId="22" xfId="0" applyFont="1" applyFill="1" applyBorder="1" applyAlignment="1" applyProtection="1">
      <alignment horizontal="left" vertical="top"/>
    </xf>
    <xf numFmtId="0" fontId="0" fillId="0" borderId="23" xfId="0" applyFill="1" applyBorder="1" applyAlignment="1" applyProtection="1">
      <alignment horizontal="left" vertical="top"/>
    </xf>
    <xf numFmtId="0" fontId="9" fillId="5" borderId="138" xfId="0" applyFont="1" applyFill="1" applyBorder="1" applyAlignment="1" applyProtection="1">
      <alignment horizontal="left" vertical="center" wrapText="1"/>
    </xf>
    <xf numFmtId="0" fontId="15" fillId="5" borderId="138" xfId="0" applyFont="1" applyFill="1" applyBorder="1" applyAlignment="1" applyProtection="1">
      <alignment horizontal="left" vertical="center" wrapText="1"/>
    </xf>
    <xf numFmtId="0" fontId="15" fillId="5" borderId="139" xfId="0" applyFont="1" applyFill="1" applyBorder="1" applyAlignment="1" applyProtection="1">
      <alignment horizontal="left" vertical="center" wrapText="1"/>
    </xf>
    <xf numFmtId="2" fontId="14" fillId="7" borderId="75" xfId="0" applyNumberFormat="1" applyFont="1" applyFill="1" applyBorder="1" applyAlignment="1" applyProtection="1">
      <alignment horizontal="center" vertical="center" wrapText="1"/>
    </xf>
    <xf numFmtId="2" fontId="14" fillId="7" borderId="73" xfId="0" applyNumberFormat="1" applyFont="1" applyFill="1" applyBorder="1" applyAlignment="1" applyProtection="1">
      <alignment horizontal="center" vertical="center" wrapText="1"/>
    </xf>
    <xf numFmtId="2" fontId="14" fillId="7" borderId="22" xfId="0" applyNumberFormat="1" applyFont="1" applyFill="1" applyBorder="1" applyAlignment="1" applyProtection="1">
      <alignment horizontal="center" vertical="center" wrapText="1"/>
    </xf>
    <xf numFmtId="2" fontId="14" fillId="7" borderId="0" xfId="0" applyNumberFormat="1" applyFont="1" applyFill="1" applyBorder="1" applyAlignment="1" applyProtection="1">
      <alignment horizontal="center" vertical="center" wrapText="1"/>
    </xf>
    <xf numFmtId="0" fontId="2" fillId="8" borderId="20" xfId="0" applyFont="1" applyFill="1" applyBorder="1" applyAlignment="1" applyProtection="1">
      <alignment horizontal="center" vertical="center"/>
    </xf>
    <xf numFmtId="0" fontId="2" fillId="8" borderId="21" xfId="0" applyFont="1" applyFill="1" applyBorder="1" applyAlignment="1" applyProtection="1">
      <alignment horizontal="center" vertical="center"/>
    </xf>
    <xf numFmtId="0" fontId="2" fillId="8" borderId="33" xfId="0" applyFont="1" applyFill="1" applyBorder="1" applyAlignment="1" applyProtection="1">
      <alignment horizontal="center" vertical="center"/>
    </xf>
    <xf numFmtId="0" fontId="2" fillId="8" borderId="51" xfId="0" applyFont="1" applyFill="1" applyBorder="1" applyAlignment="1" applyProtection="1">
      <alignment horizontal="center" vertical="center"/>
    </xf>
    <xf numFmtId="2" fontId="2" fillId="8" borderId="19" xfId="0" applyNumberFormat="1" applyFont="1" applyFill="1" applyBorder="1" applyAlignment="1" applyProtection="1">
      <alignment horizontal="center" vertical="center" wrapText="1"/>
    </xf>
    <xf numFmtId="2" fontId="2" fillId="8" borderId="20" xfId="0" applyNumberFormat="1" applyFont="1" applyFill="1" applyBorder="1" applyAlignment="1" applyProtection="1">
      <alignment horizontal="center" vertical="center" wrapText="1"/>
    </xf>
    <xf numFmtId="2" fontId="2" fillId="8" borderId="21" xfId="0" applyNumberFormat="1" applyFont="1" applyFill="1" applyBorder="1" applyAlignment="1" applyProtection="1">
      <alignment horizontal="center" vertical="center" wrapText="1"/>
    </xf>
    <xf numFmtId="2" fontId="2" fillId="8" borderId="54" xfId="0" applyNumberFormat="1" applyFont="1" applyFill="1" applyBorder="1" applyAlignment="1" applyProtection="1">
      <alignment horizontal="center" vertical="center" wrapText="1"/>
    </xf>
    <xf numFmtId="2" fontId="2" fillId="8" borderId="33" xfId="0" applyNumberFormat="1" applyFont="1" applyFill="1" applyBorder="1" applyAlignment="1" applyProtection="1">
      <alignment horizontal="center" vertical="center" wrapText="1"/>
    </xf>
    <xf numFmtId="2" fontId="2" fillId="8" borderId="51" xfId="0" applyNumberFormat="1" applyFont="1" applyFill="1" applyBorder="1" applyAlignment="1" applyProtection="1">
      <alignment horizontal="center" vertical="center" wrapText="1"/>
    </xf>
    <xf numFmtId="0" fontId="14" fillId="8" borderId="92" xfId="0" applyFont="1" applyFill="1" applyBorder="1" applyAlignment="1" applyProtection="1">
      <alignment horizontal="center" vertical="center" wrapText="1"/>
    </xf>
    <xf numFmtId="0" fontId="14" fillId="8" borderId="93" xfId="0" applyFont="1" applyFill="1" applyBorder="1" applyAlignment="1" applyProtection="1">
      <alignment horizontal="center" vertical="center" wrapText="1"/>
    </xf>
    <xf numFmtId="0" fontId="14" fillId="8" borderId="89" xfId="0" applyFont="1" applyFill="1" applyBorder="1" applyAlignment="1" applyProtection="1">
      <alignment horizontal="center" vertical="center" wrapText="1"/>
    </xf>
    <xf numFmtId="0" fontId="14" fillId="8" borderId="98" xfId="0" applyFont="1" applyFill="1" applyBorder="1" applyAlignment="1" applyProtection="1">
      <alignment horizontal="center" vertical="center" wrapText="1"/>
    </xf>
    <xf numFmtId="0" fontId="14" fillId="8" borderId="99" xfId="0" applyFont="1" applyFill="1" applyBorder="1" applyAlignment="1" applyProtection="1">
      <alignment horizontal="center" vertical="center" wrapText="1"/>
    </xf>
    <xf numFmtId="0" fontId="14" fillId="8" borderId="100" xfId="0" applyFont="1" applyFill="1" applyBorder="1" applyAlignment="1" applyProtection="1">
      <alignment horizontal="center" vertical="center" wrapText="1"/>
    </xf>
    <xf numFmtId="0" fontId="8" fillId="5" borderId="93" xfId="0" applyFont="1" applyFill="1" applyBorder="1" applyAlignment="1" applyProtection="1">
      <alignment horizontal="left" vertical="top" wrapText="1"/>
    </xf>
    <xf numFmtId="0" fontId="45" fillId="5" borderId="93" xfId="0" applyFont="1" applyFill="1" applyBorder="1" applyAlignment="1" applyProtection="1">
      <alignment horizontal="left" vertical="top" wrapText="1"/>
    </xf>
    <xf numFmtId="0" fontId="45" fillId="5" borderId="89" xfId="0" applyFont="1" applyFill="1" applyBorder="1" applyAlignment="1" applyProtection="1">
      <alignment horizontal="left" vertical="top" wrapText="1"/>
    </xf>
    <xf numFmtId="0" fontId="45" fillId="5" borderId="99" xfId="0" applyFont="1" applyFill="1" applyBorder="1" applyAlignment="1" applyProtection="1">
      <alignment horizontal="left" vertical="top" wrapText="1"/>
    </xf>
    <xf numFmtId="0" fontId="45" fillId="5" borderId="100" xfId="0" applyFont="1" applyFill="1" applyBorder="1" applyAlignment="1" applyProtection="1">
      <alignment horizontal="left" vertical="top" wrapText="1"/>
    </xf>
    <xf numFmtId="0" fontId="0" fillId="10" borderId="98" xfId="0" applyFill="1" applyBorder="1" applyAlignment="1" applyProtection="1">
      <alignment horizontal="center" vertical="center"/>
    </xf>
    <xf numFmtId="0" fontId="0" fillId="10" borderId="116" xfId="0" applyFill="1" applyBorder="1" applyAlignment="1" applyProtection="1">
      <alignment horizontal="center" vertical="center"/>
    </xf>
    <xf numFmtId="0" fontId="3" fillId="7" borderId="92" xfId="0" applyFont="1" applyFill="1" applyBorder="1" applyAlignment="1" applyProtection="1">
      <alignment horizontal="center" vertical="center" wrapText="1"/>
    </xf>
    <xf numFmtId="0" fontId="3" fillId="7" borderId="93" xfId="0" applyFont="1" applyFill="1" applyBorder="1" applyAlignment="1" applyProtection="1">
      <alignment horizontal="center" vertical="center" wrapText="1"/>
    </xf>
    <xf numFmtId="0" fontId="3" fillId="7" borderId="98" xfId="0" applyFont="1" applyFill="1" applyBorder="1" applyAlignment="1" applyProtection="1">
      <alignment horizontal="center" vertical="center" wrapText="1"/>
    </xf>
    <xf numFmtId="0" fontId="3" fillId="7" borderId="99" xfId="0" applyFont="1" applyFill="1" applyBorder="1" applyAlignment="1" applyProtection="1">
      <alignment horizontal="center" vertical="center" wrapText="1"/>
    </xf>
    <xf numFmtId="0" fontId="8" fillId="7" borderId="93" xfId="0" applyFont="1" applyFill="1" applyBorder="1" applyAlignment="1" applyProtection="1">
      <alignment horizontal="left" vertical="top" wrapText="1"/>
    </xf>
    <xf numFmtId="0" fontId="8" fillId="7" borderId="89" xfId="0" applyFont="1" applyFill="1" applyBorder="1" applyAlignment="1" applyProtection="1">
      <alignment horizontal="left" vertical="top" wrapText="1"/>
    </xf>
    <xf numFmtId="0" fontId="8" fillId="7" borderId="100" xfId="0" applyFont="1" applyFill="1" applyBorder="1" applyAlignment="1" applyProtection="1">
      <alignment horizontal="left" vertical="top" wrapText="1"/>
    </xf>
    <xf numFmtId="2" fontId="14" fillId="9" borderId="114" xfId="0" applyNumberFormat="1" applyFont="1" applyFill="1" applyBorder="1" applyAlignment="1" applyProtection="1">
      <alignment horizontal="center" vertical="center"/>
      <protection locked="0"/>
    </xf>
    <xf numFmtId="0" fontId="14" fillId="9" borderId="136" xfId="0" applyFont="1" applyFill="1" applyBorder="1" applyAlignment="1" applyProtection="1">
      <alignment horizontal="center" vertical="center"/>
      <protection locked="0"/>
    </xf>
    <xf numFmtId="0" fontId="8" fillId="9" borderId="47" xfId="0" applyFont="1" applyFill="1" applyBorder="1" applyAlignment="1" applyProtection="1">
      <alignment horizontal="center" vertical="center" wrapText="1"/>
      <protection locked="0"/>
    </xf>
    <xf numFmtId="0" fontId="8" fillId="9" borderId="48"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left" vertical="center" wrapText="1"/>
    </xf>
    <xf numFmtId="0" fontId="15" fillId="5" borderId="2" xfId="0" applyFont="1" applyFill="1" applyBorder="1" applyAlignment="1" applyProtection="1">
      <alignment horizontal="left" vertical="center" wrapText="1"/>
    </xf>
    <xf numFmtId="0" fontId="15" fillId="5" borderId="3" xfId="0" applyFont="1" applyFill="1" applyBorder="1" applyAlignment="1" applyProtection="1">
      <alignment horizontal="left" vertical="center" wrapText="1"/>
    </xf>
    <xf numFmtId="0" fontId="3" fillId="0" borderId="67" xfId="0" applyFont="1" applyFill="1" applyBorder="1" applyAlignment="1" applyProtection="1">
      <alignment horizontal="center" vertical="center" wrapText="1"/>
    </xf>
    <xf numFmtId="0" fontId="5" fillId="0" borderId="37" xfId="0" applyFont="1" applyFill="1" applyBorder="1" applyAlignment="1" applyProtection="1">
      <alignment horizontal="center" vertical="center" wrapText="1"/>
    </xf>
    <xf numFmtId="0" fontId="4" fillId="5" borderId="147" xfId="0" applyFont="1" applyFill="1" applyBorder="1" applyAlignment="1" applyProtection="1">
      <alignment horizontal="left" vertical="center" wrapText="1"/>
    </xf>
    <xf numFmtId="0" fontId="4" fillId="5" borderId="148" xfId="0" applyFont="1" applyFill="1" applyBorder="1" applyAlignment="1" applyProtection="1">
      <alignment horizontal="left" vertical="center" wrapText="1"/>
    </xf>
    <xf numFmtId="0" fontId="4" fillId="5" borderId="149" xfId="0" applyFont="1" applyFill="1" applyBorder="1" applyAlignment="1" applyProtection="1">
      <alignment horizontal="left" vertical="center" wrapText="1"/>
    </xf>
    <xf numFmtId="0" fontId="5" fillId="5" borderId="110" xfId="0" applyFont="1" applyFill="1" applyBorder="1" applyAlignment="1" applyProtection="1">
      <alignment horizontal="left" vertical="center" wrapText="1"/>
    </xf>
    <xf numFmtId="0" fontId="0" fillId="7" borderId="93" xfId="0" applyFill="1" applyBorder="1" applyAlignment="1" applyProtection="1">
      <alignment horizontal="left" vertical="top" wrapText="1"/>
    </xf>
    <xf numFmtId="0" fontId="0" fillId="7" borderId="0" xfId="0" applyFill="1" applyBorder="1" applyAlignment="1" applyProtection="1">
      <alignment horizontal="left" vertical="top" wrapText="1"/>
    </xf>
    <xf numFmtId="0" fontId="0" fillId="7" borderId="99" xfId="0" applyFill="1" applyBorder="1" applyAlignment="1" applyProtection="1">
      <alignment horizontal="left" vertical="top" wrapText="1"/>
    </xf>
    <xf numFmtId="0" fontId="3" fillId="0" borderId="33"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wrapText="1"/>
    </xf>
    <xf numFmtId="0" fontId="8" fillId="9" borderId="45" xfId="0" applyFont="1" applyFill="1" applyBorder="1" applyAlignment="1" applyProtection="1">
      <alignment horizontal="center" vertical="center" wrapText="1"/>
      <protection locked="0"/>
    </xf>
    <xf numFmtId="0" fontId="8" fillId="9" borderId="46" xfId="0" applyFont="1" applyFill="1" applyBorder="1" applyAlignment="1" applyProtection="1">
      <alignment horizontal="center" vertical="center" wrapText="1"/>
      <protection locked="0"/>
    </xf>
    <xf numFmtId="0" fontId="3" fillId="8" borderId="42" xfId="0" applyFont="1" applyFill="1" applyBorder="1" applyAlignment="1" applyProtection="1">
      <alignment horizontal="center" vertical="top" wrapText="1"/>
    </xf>
    <xf numFmtId="0" fontId="38" fillId="0" borderId="42" xfId="0" applyFont="1" applyFill="1" applyBorder="1" applyAlignment="1" applyProtection="1">
      <alignment horizontal="center" vertical="top" wrapText="1"/>
    </xf>
    <xf numFmtId="0" fontId="38" fillId="0" borderId="42" xfId="0" applyFont="1" applyFill="1" applyBorder="1" applyAlignment="1" applyProtection="1">
      <alignment horizontal="left" vertical="top" wrapText="1"/>
    </xf>
    <xf numFmtId="0" fontId="38" fillId="0" borderId="14" xfId="0" applyFont="1" applyFill="1" applyBorder="1" applyAlignment="1" applyProtection="1">
      <alignment horizontal="center" vertical="top" wrapText="1"/>
    </xf>
    <xf numFmtId="0" fontId="38" fillId="0" borderId="14" xfId="0" applyFont="1" applyFill="1" applyBorder="1" applyAlignment="1" applyProtection="1">
      <alignment horizontal="left" vertical="top" wrapText="1"/>
    </xf>
    <xf numFmtId="0" fontId="3" fillId="8" borderId="42" xfId="0" applyFont="1" applyFill="1" applyBorder="1" applyAlignment="1" applyProtection="1">
      <alignment horizontal="center" vertical="center" wrapText="1"/>
    </xf>
    <xf numFmtId="0" fontId="38" fillId="8" borderId="42" xfId="0" applyFont="1" applyFill="1" applyBorder="1" applyAlignment="1" applyProtection="1">
      <alignment horizontal="center" vertical="center" wrapText="1"/>
    </xf>
    <xf numFmtId="0" fontId="38" fillId="8" borderId="14" xfId="0" applyFont="1" applyFill="1" applyBorder="1" applyAlignment="1" applyProtection="1">
      <alignment horizontal="center" vertical="center" wrapText="1"/>
    </xf>
    <xf numFmtId="0" fontId="2" fillId="8" borderId="55" xfId="0" applyFont="1" applyFill="1" applyBorder="1" applyAlignment="1" applyProtection="1">
      <alignment horizontal="center" vertical="center"/>
    </xf>
    <xf numFmtId="0" fontId="2" fillId="8" borderId="11" xfId="0" applyFont="1" applyFill="1" applyBorder="1" applyAlignment="1" applyProtection="1">
      <alignment horizontal="center" vertical="center"/>
    </xf>
    <xf numFmtId="0" fontId="2" fillId="8" borderId="50" xfId="0" applyFont="1" applyFill="1" applyBorder="1" applyAlignment="1" applyProtection="1">
      <alignment horizontal="center" vertical="center"/>
    </xf>
    <xf numFmtId="0" fontId="2" fillId="8" borderId="22" xfId="0" applyFont="1" applyFill="1" applyBorder="1" applyAlignment="1" applyProtection="1">
      <alignment horizontal="center" vertical="center"/>
    </xf>
    <xf numFmtId="0" fontId="2" fillId="8" borderId="0" xfId="0" applyFont="1" applyFill="1" applyBorder="1" applyAlignment="1" applyProtection="1">
      <alignment horizontal="center" vertical="center"/>
    </xf>
    <xf numFmtId="0" fontId="2" fillId="8" borderId="23" xfId="0" applyFont="1" applyFill="1" applyBorder="1" applyAlignment="1" applyProtection="1">
      <alignment horizontal="center" vertical="center"/>
    </xf>
    <xf numFmtId="0" fontId="2" fillId="8" borderId="54" xfId="0" applyFont="1" applyFill="1" applyBorder="1" applyAlignment="1" applyProtection="1">
      <alignment horizontal="center" vertical="center"/>
    </xf>
    <xf numFmtId="0" fontId="59" fillId="0" borderId="88" xfId="0" applyFont="1" applyFill="1" applyBorder="1" applyAlignment="1" applyProtection="1">
      <alignment horizontal="left" vertical="top" wrapText="1"/>
    </xf>
    <xf numFmtId="0" fontId="57" fillId="0" borderId="104" xfId="0" applyFont="1" applyFill="1" applyBorder="1" applyAlignment="1" applyProtection="1">
      <alignment horizontal="left" vertical="top"/>
    </xf>
    <xf numFmtId="0" fontId="57" fillId="0" borderId="105" xfId="0" applyFont="1" applyFill="1" applyBorder="1" applyAlignment="1" applyProtection="1">
      <alignment horizontal="left" vertical="top"/>
    </xf>
    <xf numFmtId="0" fontId="36" fillId="0" borderId="13" xfId="0" applyFont="1"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31" xfId="0" applyFill="1" applyBorder="1" applyAlignment="1" applyProtection="1">
      <alignment horizontal="left" vertical="top" wrapText="1"/>
      <protection locked="0"/>
    </xf>
    <xf numFmtId="0" fontId="0" fillId="0" borderId="13" xfId="0" applyFill="1" applyBorder="1" applyAlignment="1" applyProtection="1">
      <alignment horizontal="left" vertical="top" wrapText="1"/>
      <protection locked="0"/>
    </xf>
    <xf numFmtId="0" fontId="0" fillId="0" borderId="32" xfId="0" applyFill="1" applyBorder="1" applyAlignment="1" applyProtection="1">
      <alignment horizontal="left" vertical="top" wrapText="1"/>
      <protection locked="0"/>
    </xf>
    <xf numFmtId="0" fontId="0" fillId="0" borderId="33" xfId="0" applyFill="1" applyBorder="1" applyAlignment="1" applyProtection="1">
      <alignment horizontal="left" vertical="top" wrapText="1"/>
      <protection locked="0"/>
    </xf>
    <xf numFmtId="0" fontId="0" fillId="0" borderId="34" xfId="0" applyFill="1" applyBorder="1" applyAlignment="1" applyProtection="1">
      <alignment horizontal="left" vertical="top" wrapText="1"/>
      <protection locked="0"/>
    </xf>
    <xf numFmtId="0" fontId="5" fillId="5" borderId="155" xfId="0" applyFont="1" applyFill="1" applyBorder="1" applyAlignment="1" applyProtection="1">
      <alignment horizontal="left" vertical="center" wrapText="1"/>
    </xf>
    <xf numFmtId="0" fontId="0" fillId="5" borderId="156" xfId="0" applyFill="1" applyBorder="1" applyAlignment="1" applyProtection="1">
      <alignment horizontal="left" vertical="center"/>
    </xf>
    <xf numFmtId="0" fontId="0" fillId="5" borderId="157" xfId="0" applyFill="1" applyBorder="1" applyAlignment="1" applyProtection="1">
      <alignment horizontal="left" vertical="center"/>
    </xf>
    <xf numFmtId="2" fontId="14" fillId="8" borderId="5" xfId="0" applyNumberFormat="1" applyFont="1" applyFill="1" applyBorder="1" applyAlignment="1" applyProtection="1">
      <alignment horizontal="center" vertical="center" wrapText="1"/>
    </xf>
    <xf numFmtId="0" fontId="0" fillId="0" borderId="7" xfId="0" applyFill="1" applyBorder="1" applyAlignment="1" applyProtection="1">
      <alignment horizontal="center" vertical="center" wrapText="1"/>
    </xf>
    <xf numFmtId="0" fontId="0" fillId="0" borderId="4" xfId="0"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0" fillId="0" borderId="31" xfId="0" applyFill="1" applyBorder="1" applyAlignment="1" applyProtection="1">
      <alignment horizontal="center" vertical="center" wrapText="1"/>
    </xf>
    <xf numFmtId="0" fontId="0" fillId="0" borderId="103" xfId="0" applyFill="1" applyBorder="1" applyAlignment="1" applyProtection="1">
      <alignment horizontal="center" vertical="center" wrapText="1"/>
    </xf>
    <xf numFmtId="0" fontId="0" fillId="0" borderId="99" xfId="0" applyFill="1" applyBorder="1" applyAlignment="1" applyProtection="1">
      <alignment horizontal="center" vertical="center" wrapText="1"/>
    </xf>
    <xf numFmtId="0" fontId="0" fillId="0" borderId="106" xfId="0" applyFill="1" applyBorder="1" applyAlignment="1" applyProtection="1">
      <alignment horizontal="center" vertical="center" wrapText="1"/>
    </xf>
    <xf numFmtId="0" fontId="2" fillId="0" borderId="110" xfId="0" applyFont="1" applyFill="1" applyBorder="1" applyAlignment="1" applyProtection="1">
      <alignment horizontal="left" vertical="top" wrapText="1"/>
    </xf>
    <xf numFmtId="0" fontId="0" fillId="0" borderId="107" xfId="0" applyFill="1" applyBorder="1" applyAlignment="1" applyProtection="1">
      <alignment horizontal="left" vertical="top"/>
    </xf>
    <xf numFmtId="0" fontId="0" fillId="0" borderId="109" xfId="0" applyFill="1" applyBorder="1" applyAlignment="1" applyProtection="1">
      <alignment horizontal="left" vertical="top"/>
    </xf>
    <xf numFmtId="0" fontId="4" fillId="5" borderId="0" xfId="0" applyFont="1" applyFill="1" applyBorder="1" applyAlignment="1" applyProtection="1">
      <alignment horizontal="left" vertical="center" wrapText="1"/>
    </xf>
    <xf numFmtId="0" fontId="0" fillId="5" borderId="0" xfId="0" applyFill="1" applyBorder="1" applyAlignment="1" applyProtection="1">
      <alignment horizontal="left" vertical="center"/>
    </xf>
    <xf numFmtId="0" fontId="0" fillId="5" borderId="8" xfId="0" applyFill="1" applyBorder="1" applyAlignment="1" applyProtection="1">
      <alignment horizontal="left" vertical="center"/>
    </xf>
    <xf numFmtId="2" fontId="14" fillId="8" borderId="22" xfId="0" applyNumberFormat="1" applyFont="1" applyFill="1" applyBorder="1" applyAlignment="1" applyProtection="1">
      <alignment horizontal="center" vertical="center" wrapText="1"/>
    </xf>
    <xf numFmtId="0" fontId="0" fillId="0" borderId="27" xfId="0" applyFill="1" applyBorder="1" applyAlignment="1" applyProtection="1">
      <alignment horizontal="center" vertical="center" wrapText="1"/>
    </xf>
    <xf numFmtId="0" fontId="0" fillId="0" borderId="28" xfId="0" applyFill="1" applyBorder="1" applyAlignment="1" applyProtection="1">
      <alignment horizontal="center" vertical="center" wrapText="1"/>
    </xf>
    <xf numFmtId="0" fontId="8" fillId="7" borderId="0" xfId="0" applyFont="1" applyFill="1" applyBorder="1" applyAlignment="1" applyProtection="1">
      <alignment horizontal="left" vertical="top" wrapText="1"/>
    </xf>
    <xf numFmtId="0" fontId="24" fillId="7" borderId="0" xfId="0" applyFont="1" applyFill="1" applyBorder="1" applyAlignment="1" applyProtection="1">
      <alignment horizontal="center" vertical="top" wrapText="1"/>
    </xf>
    <xf numFmtId="0" fontId="24" fillId="7" borderId="22" xfId="0" applyFont="1" applyFill="1" applyBorder="1" applyAlignment="1" applyProtection="1">
      <alignment horizontal="center" vertical="top" wrapText="1"/>
    </xf>
    <xf numFmtId="0" fontId="24" fillId="7" borderId="23" xfId="0" applyFont="1" applyFill="1" applyBorder="1" applyAlignment="1" applyProtection="1">
      <alignment horizontal="center" vertical="top" wrapText="1"/>
    </xf>
    <xf numFmtId="0" fontId="24" fillId="7" borderId="98" xfId="0" applyFont="1" applyFill="1" applyBorder="1" applyAlignment="1" applyProtection="1">
      <alignment horizontal="center" vertical="top" wrapText="1"/>
    </xf>
    <xf numFmtId="0" fontId="24" fillId="7" borderId="99" xfId="0" applyFont="1" applyFill="1" applyBorder="1" applyAlignment="1" applyProtection="1">
      <alignment horizontal="center" vertical="top" wrapText="1"/>
    </xf>
    <xf numFmtId="0" fontId="24" fillId="7" borderId="100" xfId="0" applyFont="1" applyFill="1" applyBorder="1" applyAlignment="1" applyProtection="1">
      <alignment horizontal="center" vertical="top" wrapText="1"/>
    </xf>
    <xf numFmtId="0" fontId="9" fillId="5" borderId="7" xfId="0" applyFont="1" applyFill="1" applyBorder="1" applyAlignment="1" applyProtection="1">
      <alignment horizontal="left" vertical="center" wrapText="1"/>
    </xf>
    <xf numFmtId="0" fontId="9" fillId="5" borderId="40" xfId="0" applyFont="1" applyFill="1" applyBorder="1" applyAlignment="1" applyProtection="1">
      <alignment horizontal="left" vertical="center" wrapText="1"/>
    </xf>
    <xf numFmtId="0" fontId="9" fillId="5" borderId="99" xfId="0" applyFont="1" applyFill="1" applyBorder="1" applyAlignment="1" applyProtection="1">
      <alignment horizontal="left" vertical="center" wrapText="1"/>
    </xf>
    <xf numFmtId="0" fontId="9" fillId="5" borderId="100" xfId="0" applyFont="1" applyFill="1" applyBorder="1" applyAlignment="1" applyProtection="1">
      <alignment horizontal="left" vertical="center" wrapText="1"/>
    </xf>
    <xf numFmtId="2" fontId="2" fillId="7" borderId="41" xfId="0" applyNumberFormat="1" applyFont="1" applyFill="1" applyBorder="1" applyAlignment="1" applyProtection="1">
      <alignment horizontal="center" vertical="center" wrapText="1"/>
    </xf>
    <xf numFmtId="2" fontId="2" fillId="7" borderId="57" xfId="0" applyNumberFormat="1" applyFont="1" applyFill="1" applyBorder="1" applyAlignment="1" applyProtection="1">
      <alignment horizontal="center" vertical="center" wrapText="1"/>
    </xf>
    <xf numFmtId="2" fontId="2" fillId="7" borderId="43" xfId="0" applyNumberFormat="1" applyFont="1" applyFill="1" applyBorder="1" applyAlignment="1" applyProtection="1">
      <alignment horizontal="center" vertical="center" wrapText="1"/>
    </xf>
    <xf numFmtId="2" fontId="2" fillId="7" borderId="56" xfId="0" applyNumberFormat="1" applyFont="1" applyFill="1" applyBorder="1" applyAlignment="1" applyProtection="1">
      <alignment horizontal="center" vertical="center"/>
    </xf>
    <xf numFmtId="2" fontId="2" fillId="7" borderId="57" xfId="0" applyNumberFormat="1" applyFont="1" applyFill="1" applyBorder="1" applyAlignment="1" applyProtection="1">
      <alignment horizontal="center" vertical="center"/>
    </xf>
    <xf numFmtId="2" fontId="2" fillId="7" borderId="43" xfId="0" applyNumberFormat="1" applyFont="1" applyFill="1" applyBorder="1" applyAlignment="1" applyProtection="1">
      <alignment horizontal="center" vertical="center"/>
    </xf>
    <xf numFmtId="2" fontId="14" fillId="7" borderId="98" xfId="0" applyNumberFormat="1" applyFont="1" applyFill="1" applyBorder="1" applyAlignment="1" applyProtection="1">
      <alignment horizontal="center" vertical="center" wrapText="1"/>
    </xf>
    <xf numFmtId="2" fontId="14" fillId="7" borderId="99" xfId="0" applyNumberFormat="1" applyFont="1" applyFill="1" applyBorder="1" applyAlignment="1" applyProtection="1">
      <alignment horizontal="center" vertical="center" wrapText="1"/>
    </xf>
    <xf numFmtId="0" fontId="8" fillId="7" borderId="58" xfId="0" applyFont="1" applyFill="1" applyBorder="1" applyAlignment="1" applyProtection="1">
      <alignment horizontal="left" vertical="top" wrapText="1"/>
    </xf>
    <xf numFmtId="0" fontId="4" fillId="7" borderId="16" xfId="0" applyFont="1" applyFill="1" applyBorder="1" applyAlignment="1" applyProtection="1">
      <alignment horizontal="left" vertical="top" wrapText="1"/>
    </xf>
    <xf numFmtId="0" fontId="4" fillId="7" borderId="17" xfId="0" applyFont="1" applyFill="1" applyBorder="1" applyAlignment="1" applyProtection="1">
      <alignment horizontal="left" vertical="top" wrapText="1"/>
    </xf>
    <xf numFmtId="2" fontId="14" fillId="7" borderId="24" xfId="0" applyNumberFormat="1" applyFont="1" applyFill="1" applyBorder="1" applyAlignment="1" applyProtection="1">
      <alignment horizontal="center" vertical="center" wrapText="1"/>
    </xf>
    <xf numFmtId="2" fontId="4" fillId="7" borderId="25" xfId="0" applyNumberFormat="1" applyFont="1" applyFill="1" applyBorder="1" applyAlignment="1" applyProtection="1">
      <alignment horizontal="center" vertical="center" wrapText="1"/>
    </xf>
    <xf numFmtId="0" fontId="14" fillId="9" borderId="114" xfId="0" applyFont="1" applyFill="1" applyBorder="1" applyAlignment="1" applyProtection="1">
      <alignment horizontal="center" vertical="center" wrapText="1"/>
      <protection locked="0"/>
    </xf>
    <xf numFmtId="0" fontId="14" fillId="9" borderId="136" xfId="0" applyFont="1" applyFill="1" applyBorder="1" applyAlignment="1" applyProtection="1">
      <alignment horizontal="center" vertical="center" wrapText="1"/>
      <protection locked="0"/>
    </xf>
    <xf numFmtId="0" fontId="4" fillId="7" borderId="99" xfId="0" applyFont="1" applyFill="1" applyBorder="1" applyAlignment="1" applyProtection="1">
      <alignment horizontal="left" vertical="top" wrapText="1"/>
    </xf>
    <xf numFmtId="2" fontId="4" fillId="7" borderId="99" xfId="0" applyNumberFormat="1" applyFont="1" applyFill="1" applyBorder="1" applyAlignment="1" applyProtection="1">
      <alignment horizontal="center" vertical="center" wrapText="1"/>
    </xf>
    <xf numFmtId="2" fontId="2" fillId="10" borderId="14" xfId="0" applyNumberFormat="1" applyFont="1" applyFill="1" applyBorder="1" applyAlignment="1" applyProtection="1">
      <alignment horizontal="center" vertical="center" wrapText="1"/>
    </xf>
    <xf numFmtId="2" fontId="2" fillId="10" borderId="41" xfId="0" applyNumberFormat="1" applyFont="1" applyFill="1" applyBorder="1" applyAlignment="1" applyProtection="1">
      <alignment horizontal="center" vertical="center" wrapText="1"/>
    </xf>
    <xf numFmtId="2" fontId="2" fillId="10" borderId="19" xfId="0" applyNumberFormat="1" applyFont="1" applyFill="1" applyBorder="1" applyAlignment="1" applyProtection="1">
      <alignment horizontal="center" vertical="center" wrapText="1"/>
    </xf>
    <xf numFmtId="2" fontId="2" fillId="10" borderId="20" xfId="0" applyNumberFormat="1" applyFont="1" applyFill="1" applyBorder="1" applyAlignment="1" applyProtection="1">
      <alignment horizontal="center" vertical="center" wrapText="1"/>
    </xf>
    <xf numFmtId="2" fontId="2" fillId="10" borderId="21" xfId="0" applyNumberFormat="1" applyFont="1" applyFill="1" applyBorder="1" applyAlignment="1" applyProtection="1">
      <alignment horizontal="center" vertical="center" wrapText="1"/>
    </xf>
    <xf numFmtId="2" fontId="2" fillId="10" borderId="54" xfId="0" applyNumberFormat="1" applyFont="1" applyFill="1" applyBorder="1" applyAlignment="1" applyProtection="1">
      <alignment horizontal="center" vertical="center" wrapText="1"/>
    </xf>
    <xf numFmtId="2" fontId="2" fillId="10" borderId="33" xfId="0" applyNumberFormat="1" applyFont="1" applyFill="1" applyBorder="1" applyAlignment="1" applyProtection="1">
      <alignment horizontal="center" vertical="center" wrapText="1"/>
    </xf>
    <xf numFmtId="2" fontId="2" fillId="10" borderId="51" xfId="0" applyNumberFormat="1" applyFont="1" applyFill="1" applyBorder="1" applyAlignment="1" applyProtection="1">
      <alignment horizontal="center" vertical="center" wrapText="1"/>
    </xf>
    <xf numFmtId="2" fontId="2" fillId="10" borderId="19" xfId="0" applyNumberFormat="1" applyFont="1" applyFill="1" applyBorder="1" applyAlignment="1" applyProtection="1">
      <alignment horizontal="center" vertical="center"/>
    </xf>
    <xf numFmtId="2" fontId="2" fillId="10" borderId="20" xfId="0" applyNumberFormat="1" applyFont="1" applyFill="1" applyBorder="1" applyAlignment="1" applyProtection="1">
      <alignment horizontal="center" vertical="center"/>
    </xf>
    <xf numFmtId="2" fontId="2" fillId="10" borderId="21" xfId="0" applyNumberFormat="1" applyFont="1" applyFill="1" applyBorder="1" applyAlignment="1" applyProtection="1">
      <alignment horizontal="center" vertical="center"/>
    </xf>
    <xf numFmtId="2" fontId="2" fillId="10" borderId="54" xfId="0" applyNumberFormat="1" applyFont="1" applyFill="1" applyBorder="1" applyAlignment="1" applyProtection="1">
      <alignment horizontal="center" vertical="center"/>
    </xf>
    <xf numFmtId="2" fontId="2" fillId="10" borderId="33" xfId="0" applyNumberFormat="1" applyFont="1" applyFill="1" applyBorder="1" applyAlignment="1" applyProtection="1">
      <alignment horizontal="center" vertical="center"/>
    </xf>
    <xf numFmtId="2" fontId="2" fillId="10" borderId="51" xfId="0" applyNumberFormat="1" applyFont="1" applyFill="1" applyBorder="1" applyAlignment="1" applyProtection="1">
      <alignment horizontal="center" vertical="center"/>
    </xf>
    <xf numFmtId="0" fontId="30" fillId="0" borderId="110" xfId="0" applyFont="1" applyFill="1" applyBorder="1" applyAlignment="1" applyProtection="1">
      <alignment horizontal="left" vertical="top"/>
    </xf>
    <xf numFmtId="0" fontId="12" fillId="0" borderId="107" xfId="0" applyFont="1" applyFill="1" applyBorder="1" applyAlignment="1" applyProtection="1">
      <alignment horizontal="left" vertical="top"/>
    </xf>
    <xf numFmtId="0" fontId="12" fillId="0" borderId="109" xfId="0" applyFont="1" applyFill="1" applyBorder="1" applyAlignment="1" applyProtection="1">
      <alignment horizontal="left" vertical="top"/>
    </xf>
    <xf numFmtId="0" fontId="23" fillId="6" borderId="15" xfId="0" applyFont="1" applyFill="1" applyBorder="1" applyAlignment="1" applyProtection="1">
      <alignment horizontal="left" vertical="center" wrapText="1"/>
    </xf>
    <xf numFmtId="0" fontId="12" fillId="6" borderId="16" xfId="0" applyFont="1" applyFill="1" applyBorder="1" applyAlignment="1" applyProtection="1">
      <alignment horizontal="left" vertical="center" wrapText="1"/>
    </xf>
    <xf numFmtId="0" fontId="12" fillId="6" borderId="28" xfId="0" applyFont="1" applyFill="1" applyBorder="1" applyAlignment="1" applyProtection="1">
      <alignment horizontal="left" vertical="center" wrapText="1"/>
    </xf>
    <xf numFmtId="0" fontId="12" fillId="6" borderId="26" xfId="0" applyFont="1" applyFill="1" applyBorder="1" applyAlignment="1" applyProtection="1">
      <alignment horizontal="left" vertical="center" wrapText="1"/>
    </xf>
    <xf numFmtId="0" fontId="1" fillId="9" borderId="27" xfId="0" applyFont="1" applyFill="1" applyBorder="1" applyAlignment="1" applyProtection="1">
      <alignment horizontal="left" vertical="center" wrapText="1"/>
      <protection locked="0"/>
    </xf>
    <xf numFmtId="0" fontId="0" fillId="9" borderId="28" xfId="0" applyFill="1" applyBorder="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23" fillId="6" borderId="27" xfId="0" applyFont="1" applyFill="1" applyBorder="1" applyAlignment="1" applyProtection="1">
      <alignment horizontal="left" vertical="center" wrapText="1"/>
    </xf>
    <xf numFmtId="0" fontId="23" fillId="6" borderId="28" xfId="0" applyFont="1" applyFill="1" applyBorder="1" applyAlignment="1" applyProtection="1">
      <alignment horizontal="left" vertical="center" wrapText="1"/>
    </xf>
    <xf numFmtId="0" fontId="14" fillId="9" borderId="27" xfId="0" applyFont="1" applyFill="1" applyBorder="1" applyAlignment="1" applyProtection="1">
      <alignment horizontal="center" vertical="center" wrapText="1"/>
      <protection locked="0"/>
    </xf>
    <xf numFmtId="0" fontId="14" fillId="9" borderId="26" xfId="0" applyFont="1" applyFill="1" applyBorder="1" applyAlignment="1" applyProtection="1">
      <alignment horizontal="center" vertical="center" wrapText="1"/>
      <protection locked="0"/>
    </xf>
    <xf numFmtId="0" fontId="1" fillId="9" borderId="15" xfId="0" applyFont="1" applyFill="1" applyBorder="1" applyAlignment="1" applyProtection="1">
      <alignment horizontal="left" vertical="center" wrapText="1"/>
      <protection locked="0"/>
    </xf>
    <xf numFmtId="0" fontId="0" fillId="9" borderId="16" xfId="0" applyFill="1" applyBorder="1" applyAlignment="1" applyProtection="1">
      <alignment horizontal="left" vertical="center" wrapText="1"/>
      <protection locked="0"/>
    </xf>
    <xf numFmtId="0" fontId="0" fillId="9" borderId="17" xfId="0" applyFill="1" applyBorder="1" applyAlignment="1" applyProtection="1">
      <alignment horizontal="left" vertical="center" wrapText="1"/>
      <protection locked="0"/>
    </xf>
    <xf numFmtId="0" fontId="8" fillId="5" borderId="73" xfId="0" applyFont="1" applyFill="1" applyBorder="1" applyAlignment="1" applyProtection="1">
      <alignment horizontal="left" vertical="top" wrapText="1"/>
    </xf>
    <xf numFmtId="0" fontId="38" fillId="5" borderId="73" xfId="0" applyFont="1" applyFill="1" applyBorder="1" applyAlignment="1" applyProtection="1">
      <alignment horizontal="left" vertical="top"/>
    </xf>
    <xf numFmtId="0" fontId="38" fillId="5" borderId="74" xfId="0" applyFont="1" applyFill="1" applyBorder="1" applyAlignment="1" applyProtection="1">
      <alignment horizontal="left" vertical="top"/>
    </xf>
    <xf numFmtId="0" fontId="38" fillId="5" borderId="99" xfId="0" applyFont="1" applyFill="1" applyBorder="1" applyAlignment="1" applyProtection="1">
      <alignment horizontal="left" vertical="top"/>
    </xf>
    <xf numFmtId="0" fontId="38" fillId="5" borderId="100" xfId="0" applyFont="1" applyFill="1" applyBorder="1" applyAlignment="1" applyProtection="1">
      <alignment horizontal="left" vertical="top"/>
    </xf>
    <xf numFmtId="2" fontId="34" fillId="8" borderId="75" xfId="0" applyNumberFormat="1" applyFont="1" applyFill="1" applyBorder="1" applyAlignment="1" applyProtection="1">
      <alignment horizontal="center" vertical="center"/>
    </xf>
    <xf numFmtId="0" fontId="41" fillId="0" borderId="73" xfId="0" applyFont="1" applyFill="1" applyBorder="1" applyAlignment="1" applyProtection="1">
      <alignment horizontal="center" vertical="top"/>
    </xf>
    <xf numFmtId="0" fontId="41" fillId="0" borderId="98" xfId="0" applyFont="1" applyFill="1" applyBorder="1" applyAlignment="1" applyProtection="1">
      <alignment horizontal="center" vertical="top"/>
    </xf>
    <xf numFmtId="0" fontId="41" fillId="0" borderId="99" xfId="0" applyFont="1" applyFill="1" applyBorder="1" applyAlignment="1" applyProtection="1">
      <alignment horizontal="center" vertical="top"/>
    </xf>
    <xf numFmtId="0" fontId="1" fillId="9" borderId="36" xfId="0" applyFont="1" applyFill="1" applyBorder="1" applyAlignment="1" applyProtection="1">
      <alignment horizontal="left" vertical="center" wrapText="1"/>
      <protection locked="0"/>
    </xf>
    <xf numFmtId="0" fontId="0" fillId="9" borderId="35" xfId="0" applyFill="1" applyBorder="1" applyAlignment="1" applyProtection="1">
      <alignment horizontal="left" vertical="center" wrapText="1"/>
      <protection locked="0"/>
    </xf>
    <xf numFmtId="0" fontId="14" fillId="11" borderId="75" xfId="0" applyFont="1" applyFill="1" applyBorder="1" applyAlignment="1" applyProtection="1">
      <alignment horizontal="center" vertical="center" wrapText="1"/>
    </xf>
    <xf numFmtId="0" fontId="14" fillId="11" borderId="73" xfId="0" applyFont="1" applyFill="1" applyBorder="1" applyAlignment="1" applyProtection="1">
      <alignment horizontal="center" vertical="center" wrapText="1"/>
    </xf>
    <xf numFmtId="0" fontId="14" fillId="11" borderId="98" xfId="0" applyFont="1" applyFill="1" applyBorder="1" applyAlignment="1" applyProtection="1">
      <alignment horizontal="center" vertical="center" wrapText="1"/>
    </xf>
    <xf numFmtId="0" fontId="14" fillId="11" borderId="99" xfId="0" applyFont="1" applyFill="1" applyBorder="1" applyAlignment="1" applyProtection="1">
      <alignment horizontal="center" vertical="center" wrapText="1"/>
    </xf>
    <xf numFmtId="0" fontId="14" fillId="11" borderId="100" xfId="0" applyFont="1" applyFill="1" applyBorder="1" applyAlignment="1" applyProtection="1">
      <alignment horizontal="center" vertical="center" wrapText="1"/>
    </xf>
    <xf numFmtId="0" fontId="2" fillId="0" borderId="19" xfId="0" applyFont="1" applyFill="1" applyBorder="1" applyAlignment="1" applyProtection="1">
      <alignment horizontal="left" vertical="center" wrapText="1"/>
    </xf>
    <xf numFmtId="0" fontId="0" fillId="0" borderId="20" xfId="0" applyFill="1" applyBorder="1" applyAlignment="1" applyProtection="1">
      <alignment horizontal="left" vertical="center"/>
    </xf>
    <xf numFmtId="0" fontId="0" fillId="0" borderId="21" xfId="0" applyFill="1" applyBorder="1" applyAlignment="1" applyProtection="1">
      <alignment horizontal="left" vertical="center"/>
    </xf>
    <xf numFmtId="0" fontId="5" fillId="4" borderId="110" xfId="0" applyFont="1" applyFill="1" applyBorder="1" applyAlignment="1" applyProtection="1">
      <alignment horizontal="center" vertical="center" wrapText="1"/>
    </xf>
    <xf numFmtId="0" fontId="5" fillId="4" borderId="109" xfId="0" applyFont="1" applyFill="1" applyBorder="1" applyAlignment="1" applyProtection="1">
      <alignment horizontal="center" vertical="center" wrapText="1"/>
    </xf>
    <xf numFmtId="0" fontId="23" fillId="6" borderId="28" xfId="0" applyFont="1" applyFill="1" applyBorder="1" applyAlignment="1" applyProtection="1">
      <alignment horizontal="right" vertical="center" wrapText="1"/>
    </xf>
    <xf numFmtId="0" fontId="14" fillId="9" borderId="27" xfId="0" applyFont="1" applyFill="1" applyBorder="1" applyAlignment="1" applyProtection="1">
      <alignment horizontal="center" vertical="center"/>
      <protection locked="0"/>
    </xf>
    <xf numFmtId="0" fontId="14" fillId="9" borderId="28" xfId="0" applyFont="1" applyFill="1" applyBorder="1" applyAlignment="1" applyProtection="1">
      <alignment horizontal="center" vertical="center"/>
      <protection locked="0"/>
    </xf>
    <xf numFmtId="0" fontId="14" fillId="9" borderId="26" xfId="0" applyFont="1" applyFill="1" applyBorder="1" applyAlignment="1" applyProtection="1">
      <alignment horizontal="center" vertical="center"/>
      <protection locked="0"/>
    </xf>
    <xf numFmtId="0" fontId="12" fillId="6" borderId="65" xfId="0" applyFont="1" applyFill="1" applyBorder="1" applyAlignment="1" applyProtection="1">
      <alignment horizontal="left" vertical="center" wrapText="1"/>
    </xf>
    <xf numFmtId="0" fontId="0" fillId="0" borderId="19" xfId="0" applyFill="1" applyBorder="1" applyAlignment="1" applyProtection="1">
      <alignment horizontal="left" vertical="top"/>
    </xf>
    <xf numFmtId="0" fontId="0" fillId="0" borderId="20" xfId="0" applyFill="1" applyBorder="1" applyAlignment="1" applyProtection="1">
      <alignment horizontal="left" vertical="top"/>
    </xf>
    <xf numFmtId="0" fontId="0" fillId="0" borderId="21" xfId="0" applyFill="1" applyBorder="1" applyAlignment="1" applyProtection="1">
      <alignment horizontal="left" vertical="top"/>
    </xf>
    <xf numFmtId="0" fontId="14" fillId="5" borderId="110" xfId="0" applyFont="1" applyFill="1" applyBorder="1" applyAlignment="1" applyProtection="1">
      <alignment horizontal="left" vertical="center"/>
    </xf>
    <xf numFmtId="0" fontId="0" fillId="5" borderId="109" xfId="0" applyFill="1" applyBorder="1" applyAlignment="1" applyProtection="1">
      <alignment horizontal="left" vertical="center"/>
    </xf>
    <xf numFmtId="0" fontId="1" fillId="9" borderId="19" xfId="0" applyFont="1" applyFill="1" applyBorder="1" applyAlignment="1" applyProtection="1">
      <alignment horizontal="left" vertical="center" wrapText="1"/>
      <protection locked="0"/>
    </xf>
    <xf numFmtId="0" fontId="0" fillId="9" borderId="20"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5" fillId="4" borderId="111" xfId="0" applyFont="1" applyFill="1" applyBorder="1" applyAlignment="1" applyProtection="1">
      <alignment horizontal="center" vertical="center" wrapText="1"/>
    </xf>
    <xf numFmtId="0" fontId="5" fillId="7" borderId="112" xfId="0" applyFont="1" applyFill="1" applyBorder="1" applyAlignment="1" applyProtection="1">
      <alignment horizontal="center" vertical="center" wrapText="1"/>
    </xf>
    <xf numFmtId="0" fontId="1" fillId="9" borderId="161" xfId="0" applyFont="1"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9" borderId="7" xfId="0" applyFont="1" applyFill="1" applyBorder="1" applyAlignment="1" applyProtection="1">
      <alignment horizontal="left" vertical="center" wrapText="1"/>
      <protection locked="0"/>
    </xf>
    <xf numFmtId="0" fontId="0" fillId="9" borderId="40" xfId="0" applyFill="1" applyBorder="1" applyAlignment="1" applyProtection="1">
      <alignment horizontal="left" vertical="center" wrapText="1"/>
      <protection locked="0"/>
    </xf>
    <xf numFmtId="0" fontId="23" fillId="6" borderId="19" xfId="0" applyFont="1" applyFill="1" applyBorder="1" applyAlignment="1" applyProtection="1">
      <alignment horizontal="left" vertical="center" wrapText="1"/>
    </xf>
    <xf numFmtId="0" fontId="12" fillId="6" borderId="20" xfId="0" applyFont="1" applyFill="1" applyBorder="1" applyAlignment="1" applyProtection="1">
      <alignment horizontal="left" vertical="center" wrapText="1"/>
    </xf>
    <xf numFmtId="0" fontId="12" fillId="6" borderId="21" xfId="0" applyFont="1" applyFill="1" applyBorder="1" applyAlignment="1" applyProtection="1">
      <alignment horizontal="left" vertical="center" wrapText="1"/>
    </xf>
    <xf numFmtId="0" fontId="23" fillId="0" borderId="27" xfId="0" applyFont="1" applyFill="1" applyBorder="1" applyAlignment="1" applyProtection="1">
      <alignment horizontal="center" vertical="center" wrapText="1"/>
    </xf>
    <xf numFmtId="0" fontId="23" fillId="0" borderId="28" xfId="0" applyFont="1" applyFill="1" applyBorder="1" applyAlignment="1" applyProtection="1">
      <alignment horizontal="center" vertical="center" wrapText="1"/>
    </xf>
    <xf numFmtId="0" fontId="1" fillId="9" borderId="35" xfId="0" applyFont="1" applyFill="1" applyBorder="1" applyAlignment="1" applyProtection="1">
      <alignment horizontal="left" vertical="center" wrapText="1"/>
      <protection locked="0"/>
    </xf>
    <xf numFmtId="0" fontId="0" fillId="9" borderId="37" xfId="0" applyFill="1" applyBorder="1" applyAlignment="1" applyProtection="1">
      <alignment horizontal="left" vertical="center" wrapText="1"/>
      <protection locked="0"/>
    </xf>
    <xf numFmtId="0" fontId="12" fillId="6" borderId="17" xfId="0" applyFont="1" applyFill="1" applyBorder="1" applyAlignment="1" applyProtection="1">
      <alignment horizontal="left" vertical="center" wrapText="1"/>
    </xf>
    <xf numFmtId="2" fontId="14" fillId="8" borderId="92" xfId="0" applyNumberFormat="1" applyFont="1" applyFill="1" applyBorder="1" applyAlignment="1" applyProtection="1">
      <alignment horizontal="center" vertical="center"/>
    </xf>
    <xf numFmtId="0" fontId="0" fillId="0" borderId="93" xfId="0" applyFill="1" applyBorder="1" applyAlignment="1" applyProtection="1">
      <alignment horizontal="center" vertical="top"/>
    </xf>
    <xf numFmtId="0" fontId="0" fillId="0" borderId="89" xfId="0" applyFill="1" applyBorder="1" applyAlignment="1" applyProtection="1">
      <alignment horizontal="center" vertical="top"/>
    </xf>
    <xf numFmtId="0" fontId="0" fillId="0" borderId="98" xfId="0" applyFill="1" applyBorder="1" applyAlignment="1" applyProtection="1">
      <alignment horizontal="center" vertical="top"/>
    </xf>
    <xf numFmtId="0" fontId="0" fillId="0" borderId="99" xfId="0" applyFill="1" applyBorder="1" applyAlignment="1" applyProtection="1">
      <alignment horizontal="center" vertical="top"/>
    </xf>
    <xf numFmtId="0" fontId="0" fillId="0" borderId="100" xfId="0" applyFill="1" applyBorder="1" applyAlignment="1" applyProtection="1">
      <alignment horizontal="center" vertical="top"/>
    </xf>
    <xf numFmtId="0" fontId="5" fillId="8" borderId="111" xfId="0" applyFont="1" applyFill="1" applyBorder="1" applyAlignment="1" applyProtection="1">
      <alignment horizontal="center" vertical="center" wrapText="1"/>
    </xf>
    <xf numFmtId="0" fontId="4" fillId="7" borderId="107" xfId="0" applyFont="1" applyFill="1" applyBorder="1" applyAlignment="1" applyProtection="1">
      <alignment horizontal="center" vertical="center" wrapText="1"/>
    </xf>
    <xf numFmtId="0" fontId="4" fillId="7" borderId="111" xfId="0" applyFont="1" applyFill="1" applyBorder="1" applyAlignment="1" applyProtection="1">
      <alignment horizontal="center" vertical="center" wrapText="1"/>
    </xf>
    <xf numFmtId="2" fontId="14" fillId="7" borderId="92" xfId="0" applyNumberFormat="1" applyFont="1" applyFill="1" applyBorder="1" applyAlignment="1" applyProtection="1">
      <alignment horizontal="center" vertical="center" wrapText="1"/>
    </xf>
    <xf numFmtId="0" fontId="0" fillId="7" borderId="93" xfId="0" applyFill="1" applyBorder="1" applyAlignment="1" applyProtection="1">
      <alignment horizontal="center" vertical="center" wrapText="1"/>
    </xf>
    <xf numFmtId="0" fontId="0" fillId="7" borderId="0" xfId="0" applyFill="1" applyBorder="1" applyAlignment="1" applyProtection="1">
      <alignment horizontal="center" vertical="center" wrapText="1"/>
    </xf>
    <xf numFmtId="0" fontId="0" fillId="7" borderId="98" xfId="0" applyFill="1" applyBorder="1" applyAlignment="1" applyProtection="1">
      <alignment horizontal="center" vertical="center" wrapText="1"/>
    </xf>
    <xf numFmtId="0" fontId="0" fillId="7" borderId="99" xfId="0" applyFill="1" applyBorder="1" applyAlignment="1" applyProtection="1">
      <alignment horizontal="center" vertical="center" wrapText="1"/>
    </xf>
    <xf numFmtId="2" fontId="14" fillId="8" borderId="92" xfId="0" applyNumberFormat="1" applyFont="1" applyFill="1" applyBorder="1" applyAlignment="1" applyProtection="1">
      <alignment horizontal="center" vertical="center" wrapText="1"/>
    </xf>
    <xf numFmtId="0" fontId="0" fillId="0" borderId="93" xfId="0" applyFill="1" applyBorder="1" applyAlignment="1" applyProtection="1">
      <alignment horizontal="center" vertical="center" wrapText="1"/>
    </xf>
    <xf numFmtId="0" fontId="0" fillId="0" borderId="98" xfId="0" applyFill="1" applyBorder="1" applyAlignment="1" applyProtection="1">
      <alignment horizontal="center" vertical="center" wrapText="1"/>
    </xf>
    <xf numFmtId="0" fontId="8" fillId="7" borderId="116" xfId="0" applyFont="1" applyFill="1" applyBorder="1" applyAlignment="1" applyProtection="1">
      <alignment horizontal="left" vertical="center" wrapText="1"/>
    </xf>
    <xf numFmtId="0" fontId="8" fillId="7" borderId="86" xfId="0" applyFont="1" applyFill="1" applyBorder="1" applyAlignment="1" applyProtection="1">
      <alignment horizontal="left" vertical="center" wrapText="1"/>
    </xf>
    <xf numFmtId="0" fontId="8" fillId="7" borderId="17" xfId="0" applyFont="1" applyFill="1" applyBorder="1" applyAlignment="1" applyProtection="1">
      <alignment horizontal="left" vertical="center" wrapText="1"/>
    </xf>
    <xf numFmtId="0" fontId="8" fillId="7" borderId="14" xfId="0" applyFont="1" applyFill="1" applyBorder="1" applyAlignment="1" applyProtection="1">
      <alignment horizontal="left" vertical="center" wrapText="1"/>
    </xf>
    <xf numFmtId="0" fontId="57" fillId="5" borderId="88" xfId="0" applyFont="1" applyFill="1" applyBorder="1" applyAlignment="1" applyProtection="1">
      <alignment horizontal="left" vertical="center" wrapText="1"/>
    </xf>
    <xf numFmtId="0" fontId="57" fillId="5" borderId="104" xfId="0" applyFont="1" applyFill="1" applyBorder="1" applyAlignment="1" applyProtection="1">
      <alignment horizontal="left" vertical="center" wrapText="1"/>
    </xf>
    <xf numFmtId="0" fontId="57" fillId="5" borderId="105" xfId="0" applyFont="1" applyFill="1" applyBorder="1" applyAlignment="1" applyProtection="1">
      <alignment horizontal="left" vertical="center" wrapText="1"/>
    </xf>
    <xf numFmtId="0" fontId="0" fillId="10" borderId="100" xfId="0" applyFill="1" applyBorder="1" applyAlignment="1" applyProtection="1">
      <alignment horizontal="center" vertical="center"/>
    </xf>
    <xf numFmtId="2" fontId="14" fillId="10" borderId="89" xfId="0" applyNumberFormat="1" applyFont="1" applyFill="1" applyBorder="1" applyAlignment="1" applyProtection="1">
      <alignment horizontal="center" vertical="center"/>
    </xf>
    <xf numFmtId="2" fontId="14" fillId="10" borderId="100" xfId="0" applyNumberFormat="1" applyFont="1" applyFill="1" applyBorder="1" applyAlignment="1" applyProtection="1">
      <alignment horizontal="center" vertical="center"/>
    </xf>
    <xf numFmtId="2" fontId="14" fillId="7" borderId="84" xfId="0" applyNumberFormat="1" applyFont="1" applyFill="1" applyBorder="1" applyAlignment="1" applyProtection="1">
      <alignment horizontal="center" vertical="center" wrapText="1"/>
    </xf>
    <xf numFmtId="0" fontId="0" fillId="7" borderId="88" xfId="0" applyFill="1" applyBorder="1" applyAlignment="1" applyProtection="1">
      <alignment horizontal="left" vertical="top" wrapText="1"/>
    </xf>
    <xf numFmtId="0" fontId="38" fillId="5" borderId="93"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8" fillId="5" borderId="102" xfId="0" applyFont="1" applyFill="1" applyBorder="1" applyAlignment="1" applyProtection="1">
      <alignment horizontal="left" vertical="top" wrapText="1"/>
    </xf>
    <xf numFmtId="0" fontId="8" fillId="5" borderId="99" xfId="0" applyFont="1" applyFill="1" applyBorder="1" applyAlignment="1" applyProtection="1">
      <alignment horizontal="left" vertical="top" wrapText="1"/>
    </xf>
    <xf numFmtId="0" fontId="8" fillId="5" borderId="100" xfId="0" applyFont="1" applyFill="1" applyBorder="1" applyAlignment="1" applyProtection="1">
      <alignment horizontal="left" vertical="top" wrapText="1"/>
    </xf>
    <xf numFmtId="2" fontId="14" fillId="7" borderId="93" xfId="0" applyNumberFormat="1" applyFont="1" applyFill="1" applyBorder="1" applyAlignment="1" applyProtection="1">
      <alignment horizontal="center" vertical="center" wrapText="1"/>
    </xf>
    <xf numFmtId="2" fontId="14" fillId="7" borderId="97" xfId="0" applyNumberFormat="1" applyFont="1" applyFill="1" applyBorder="1" applyAlignment="1" applyProtection="1">
      <alignment horizontal="center" vertical="center" wrapText="1"/>
    </xf>
    <xf numFmtId="2" fontId="14" fillId="7" borderId="106" xfId="0" applyNumberFormat="1" applyFont="1" applyFill="1" applyBorder="1" applyAlignment="1" applyProtection="1">
      <alignment horizontal="center" vertical="center" wrapText="1"/>
    </xf>
    <xf numFmtId="0" fontId="3" fillId="8" borderId="55" xfId="0" applyFont="1" applyFill="1" applyBorder="1" applyAlignment="1" applyProtection="1">
      <alignment horizontal="center" vertical="top" wrapText="1"/>
    </xf>
    <xf numFmtId="0" fontId="3" fillId="8" borderId="11" xfId="0" applyFont="1" applyFill="1" applyBorder="1" applyAlignment="1" applyProtection="1">
      <alignment horizontal="center" vertical="top" wrapText="1"/>
    </xf>
    <xf numFmtId="0" fontId="38" fillId="0" borderId="11" xfId="0" applyFont="1" applyFill="1" applyBorder="1" applyAlignment="1" applyProtection="1">
      <alignment horizontal="center" vertical="top" wrapText="1"/>
    </xf>
    <xf numFmtId="0" fontId="38" fillId="0" borderId="50" xfId="0" applyFont="1" applyFill="1" applyBorder="1" applyAlignment="1" applyProtection="1">
      <alignment horizontal="center" vertical="top" wrapText="1"/>
    </xf>
    <xf numFmtId="0" fontId="38" fillId="0" borderId="27" xfId="0" applyFont="1" applyFill="1" applyBorder="1" applyAlignment="1" applyProtection="1">
      <alignment horizontal="center" vertical="top" wrapText="1"/>
    </xf>
    <xf numFmtId="0" fontId="38" fillId="0" borderId="28" xfId="0" applyFont="1" applyFill="1" applyBorder="1" applyAlignment="1" applyProtection="1">
      <alignment horizontal="center" vertical="top" wrapText="1"/>
    </xf>
    <xf numFmtId="0" fontId="38" fillId="0" borderId="26" xfId="0" applyFont="1" applyFill="1" applyBorder="1" applyAlignment="1" applyProtection="1">
      <alignment horizontal="center" vertical="top" wrapText="1"/>
    </xf>
    <xf numFmtId="2" fontId="14" fillId="9" borderId="29" xfId="0" applyNumberFormat="1" applyFont="1" applyFill="1" applyBorder="1" applyAlignment="1" applyProtection="1">
      <alignment horizontal="center" vertical="center"/>
      <protection locked="0"/>
    </xf>
    <xf numFmtId="0" fontId="8" fillId="5" borderId="137" xfId="0" applyFont="1" applyFill="1" applyBorder="1" applyAlignment="1" applyProtection="1">
      <alignment horizontal="left" vertical="center" wrapText="1"/>
    </xf>
    <xf numFmtId="0" fontId="15" fillId="5" borderId="132" xfId="0" applyFont="1" applyFill="1" applyBorder="1" applyAlignment="1" applyProtection="1">
      <alignment horizontal="left" vertical="center" wrapText="1"/>
    </xf>
    <xf numFmtId="0" fontId="15" fillId="5" borderId="133" xfId="0" applyFont="1" applyFill="1" applyBorder="1" applyAlignment="1" applyProtection="1">
      <alignment horizontal="left" vertical="center" wrapText="1"/>
    </xf>
    <xf numFmtId="2" fontId="14" fillId="8" borderId="134" xfId="0" applyNumberFormat="1" applyFont="1" applyFill="1" applyBorder="1" applyAlignment="1" applyProtection="1">
      <alignment horizontal="center" vertical="center" wrapText="1"/>
    </xf>
    <xf numFmtId="2" fontId="14" fillId="8" borderId="132" xfId="0" applyNumberFormat="1" applyFont="1" applyFill="1" applyBorder="1" applyAlignment="1" applyProtection="1">
      <alignment horizontal="center" vertical="center" wrapText="1"/>
    </xf>
    <xf numFmtId="2" fontId="14" fillId="8" borderId="154" xfId="0" applyNumberFormat="1" applyFont="1" applyFill="1" applyBorder="1" applyAlignment="1" applyProtection="1">
      <alignment horizontal="center" vertical="center" wrapText="1"/>
    </xf>
    <xf numFmtId="0" fontId="47" fillId="0" borderId="55" xfId="0" applyFont="1" applyFill="1" applyBorder="1" applyAlignment="1" applyProtection="1">
      <alignment horizontal="left" vertical="top"/>
    </xf>
    <xf numFmtId="0" fontId="46" fillId="0" borderId="50" xfId="0" applyFont="1" applyFill="1" applyBorder="1" applyAlignment="1" applyProtection="1">
      <alignment horizontal="left" vertical="top"/>
    </xf>
    <xf numFmtId="0" fontId="46" fillId="0" borderId="22" xfId="0" applyFont="1" applyFill="1" applyBorder="1" applyAlignment="1" applyProtection="1">
      <alignment horizontal="left" vertical="top"/>
    </xf>
    <xf numFmtId="0" fontId="46" fillId="0" borderId="23" xfId="0" applyFont="1" applyFill="1" applyBorder="1" applyAlignment="1" applyProtection="1">
      <alignment horizontal="left" vertical="top"/>
    </xf>
    <xf numFmtId="0" fontId="46" fillId="0" borderId="54" xfId="0" applyFont="1" applyFill="1" applyBorder="1" applyAlignment="1" applyProtection="1">
      <alignment horizontal="left" vertical="top"/>
    </xf>
    <xf numFmtId="0" fontId="46" fillId="0" borderId="51" xfId="0" applyFont="1" applyFill="1" applyBorder="1" applyAlignment="1" applyProtection="1">
      <alignment horizontal="left" vertical="top"/>
    </xf>
    <xf numFmtId="2" fontId="14" fillId="7" borderId="100" xfId="0" applyNumberFormat="1" applyFont="1" applyFill="1" applyBorder="1" applyAlignment="1" applyProtection="1">
      <alignment horizontal="center" vertical="center" wrapText="1"/>
    </xf>
    <xf numFmtId="0" fontId="14" fillId="9" borderId="29" xfId="0" applyFont="1" applyFill="1" applyBorder="1" applyAlignment="1" applyProtection="1">
      <alignment horizontal="center" vertical="center" wrapText="1"/>
      <protection locked="0"/>
    </xf>
    <xf numFmtId="0" fontId="14" fillId="9" borderId="30" xfId="0" applyFont="1" applyFill="1" applyBorder="1" applyAlignment="1" applyProtection="1">
      <alignment horizontal="center" vertical="center" wrapText="1"/>
      <protection locked="0"/>
    </xf>
    <xf numFmtId="2" fontId="14" fillId="7" borderId="25" xfId="0" applyNumberFormat="1" applyFont="1" applyFill="1" applyBorder="1" applyAlignment="1" applyProtection="1">
      <alignment horizontal="center" vertical="center" wrapText="1"/>
    </xf>
    <xf numFmtId="2" fontId="14" fillId="7" borderId="38" xfId="0" applyNumberFormat="1" applyFont="1" applyFill="1" applyBorder="1" applyAlignment="1" applyProtection="1">
      <alignment horizontal="center" vertical="center" wrapText="1"/>
    </xf>
    <xf numFmtId="0" fontId="8" fillId="5" borderId="138" xfId="0" applyFont="1" applyFill="1" applyBorder="1" applyAlignment="1" applyProtection="1">
      <alignment horizontal="left" vertical="center" wrapText="1"/>
    </xf>
    <xf numFmtId="2" fontId="14" fillId="8" borderId="140" xfId="0" applyNumberFormat="1" applyFont="1" applyFill="1" applyBorder="1" applyAlignment="1" applyProtection="1">
      <alignment horizontal="center" vertical="center" wrapText="1"/>
    </xf>
    <xf numFmtId="2" fontId="14" fillId="8" borderId="138" xfId="0" applyNumberFormat="1" applyFont="1" applyFill="1" applyBorder="1" applyAlignment="1" applyProtection="1">
      <alignment horizontal="center" vertical="center" wrapText="1"/>
    </xf>
    <xf numFmtId="0" fontId="4" fillId="7" borderId="124" xfId="0" applyFont="1" applyFill="1" applyBorder="1" applyAlignment="1" applyProtection="1">
      <alignment horizontal="left" vertical="top" wrapText="1"/>
    </xf>
    <xf numFmtId="0" fontId="4" fillId="7" borderId="160" xfId="0" applyFont="1" applyFill="1" applyBorder="1" applyAlignment="1" applyProtection="1">
      <alignment horizontal="left" vertical="top" wrapText="1"/>
    </xf>
    <xf numFmtId="0" fontId="8" fillId="9" borderId="33" xfId="0" applyFont="1" applyFill="1" applyBorder="1" applyAlignment="1" applyProtection="1">
      <alignment horizontal="center" vertical="center" wrapText="1"/>
      <protection locked="0"/>
    </xf>
    <xf numFmtId="0" fontId="14" fillId="9" borderId="94" xfId="0" applyFont="1" applyFill="1" applyBorder="1" applyAlignment="1" applyProtection="1">
      <alignment horizontal="center" vertical="center"/>
      <protection locked="0"/>
    </xf>
    <xf numFmtId="0" fontId="14" fillId="9" borderId="95" xfId="0" applyFont="1" applyFill="1" applyBorder="1" applyAlignment="1" applyProtection="1">
      <alignment horizontal="center" vertical="center"/>
      <protection locked="0"/>
    </xf>
    <xf numFmtId="2" fontId="14" fillId="8" borderId="78" xfId="0" applyNumberFormat="1" applyFont="1" applyFill="1" applyBorder="1" applyAlignment="1" applyProtection="1">
      <alignment horizontal="center" vertical="center" wrapText="1"/>
    </xf>
    <xf numFmtId="2" fontId="14" fillId="8" borderId="79" xfId="0" applyNumberFormat="1" applyFont="1" applyFill="1" applyBorder="1" applyAlignment="1" applyProtection="1">
      <alignment horizontal="center" vertical="center" wrapText="1"/>
    </xf>
    <xf numFmtId="2" fontId="14" fillId="8" borderId="65" xfId="0" applyNumberFormat="1" applyFont="1" applyFill="1" applyBorder="1" applyAlignment="1" applyProtection="1">
      <alignment horizontal="center" vertical="center" wrapText="1"/>
    </xf>
    <xf numFmtId="2" fontId="14" fillId="8" borderId="19" xfId="0" applyNumberFormat="1" applyFont="1" applyFill="1" applyBorder="1" applyAlignment="1" applyProtection="1">
      <alignment horizontal="center" vertical="center" wrapText="1"/>
    </xf>
    <xf numFmtId="0" fontId="4" fillId="7" borderId="55" xfId="0" applyFont="1" applyFill="1" applyBorder="1" applyAlignment="1" applyProtection="1">
      <alignment horizontal="left" vertical="top" wrapText="1"/>
    </xf>
    <xf numFmtId="0" fontId="4" fillId="7" borderId="11" xfId="0" applyFont="1" applyFill="1" applyBorder="1" applyAlignment="1" applyProtection="1">
      <alignment horizontal="left" vertical="top" wrapText="1"/>
    </xf>
    <xf numFmtId="0" fontId="8" fillId="9" borderId="34" xfId="0" applyFont="1" applyFill="1" applyBorder="1" applyAlignment="1" applyProtection="1">
      <alignment horizontal="center" vertical="center" wrapText="1"/>
      <protection locked="0"/>
    </xf>
    <xf numFmtId="0" fontId="3" fillId="0" borderId="32" xfId="0" applyFont="1" applyFill="1" applyBorder="1" applyAlignment="1" applyProtection="1">
      <alignment horizontal="center" vertical="center" wrapText="1"/>
    </xf>
    <xf numFmtId="0" fontId="3" fillId="0" borderId="16" xfId="0" applyFont="1" applyFill="1" applyBorder="1" applyAlignment="1" applyProtection="1">
      <alignment horizontal="center" vertical="top" wrapText="1"/>
    </xf>
    <xf numFmtId="0" fontId="5" fillId="0" borderId="16" xfId="0" applyFont="1" applyFill="1" applyBorder="1" applyAlignment="1" applyProtection="1">
      <alignment horizontal="center" vertical="top" wrapText="1"/>
    </xf>
    <xf numFmtId="0" fontId="5" fillId="0" borderId="60" xfId="0" applyFont="1" applyFill="1" applyBorder="1" applyAlignment="1" applyProtection="1">
      <alignment horizontal="center" vertical="top" wrapText="1"/>
    </xf>
    <xf numFmtId="0" fontId="8" fillId="5" borderId="127" xfId="0" applyFont="1" applyFill="1" applyBorder="1" applyAlignment="1" applyProtection="1">
      <alignment horizontal="left" vertical="top" wrapText="1"/>
    </xf>
    <xf numFmtId="0" fontId="8" fillId="5" borderId="123" xfId="0" applyFont="1" applyFill="1" applyBorder="1" applyAlignment="1" applyProtection="1">
      <alignment horizontal="left" vertical="top" wrapText="1"/>
    </xf>
    <xf numFmtId="0" fontId="8" fillId="9" borderId="49" xfId="0" applyFont="1" applyFill="1" applyBorder="1" applyAlignment="1" applyProtection="1">
      <alignment horizontal="center" vertical="center" wrapText="1"/>
      <protection locked="0"/>
    </xf>
    <xf numFmtId="0" fontId="4" fillId="7" borderId="44" xfId="0" applyFont="1" applyFill="1" applyBorder="1" applyAlignment="1" applyProtection="1">
      <alignment horizontal="left" vertical="top" wrapText="1"/>
    </xf>
    <xf numFmtId="0" fontId="4" fillId="7" borderId="28" xfId="0" applyFont="1" applyFill="1" applyBorder="1" applyAlignment="1" applyProtection="1">
      <alignment horizontal="left" vertical="top" wrapText="1"/>
    </xf>
    <xf numFmtId="0" fontId="14" fillId="9" borderId="114" xfId="0" applyFont="1" applyFill="1" applyBorder="1" applyAlignment="1" applyProtection="1">
      <alignment horizontal="center" vertical="center"/>
      <protection locked="0"/>
    </xf>
    <xf numFmtId="2" fontId="14" fillId="7" borderId="88" xfId="0" applyNumberFormat="1" applyFont="1" applyFill="1" applyBorder="1" applyAlignment="1" applyProtection="1">
      <alignment horizontal="center" vertical="center" wrapText="1"/>
    </xf>
    <xf numFmtId="2" fontId="14" fillId="7" borderId="86" xfId="0" applyNumberFormat="1" applyFont="1" applyFill="1" applyBorder="1" applyAlignment="1" applyProtection="1">
      <alignment horizontal="center" vertical="center" wrapText="1"/>
    </xf>
    <xf numFmtId="2" fontId="14" fillId="7" borderId="141" xfId="0" applyNumberFormat="1" applyFont="1" applyFill="1" applyBorder="1" applyAlignment="1" applyProtection="1">
      <alignment horizontal="center" vertical="center" wrapText="1"/>
    </xf>
    <xf numFmtId="0" fontId="3" fillId="0" borderId="44" xfId="0" applyFont="1" applyFill="1" applyBorder="1" applyAlignment="1" applyProtection="1">
      <alignment horizontal="center" vertical="center" wrapText="1"/>
    </xf>
    <xf numFmtId="0" fontId="3" fillId="0" borderId="142"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3" fillId="11" borderId="128" xfId="0" applyFont="1" applyFill="1" applyBorder="1" applyAlignment="1" applyProtection="1">
      <alignment horizontal="center" vertical="center" wrapText="1"/>
    </xf>
    <xf numFmtId="0" fontId="3" fillId="11" borderId="129" xfId="0" applyFont="1" applyFill="1" applyBorder="1" applyAlignment="1" applyProtection="1">
      <alignment horizontal="center" vertical="center" wrapText="1"/>
    </xf>
    <xf numFmtId="0" fontId="3" fillId="11" borderId="130" xfId="0" applyFont="1" applyFill="1" applyBorder="1" applyAlignment="1" applyProtection="1">
      <alignment horizontal="center" vertical="center" wrapText="1"/>
    </xf>
    <xf numFmtId="2" fontId="34" fillId="8" borderId="123" xfId="0" applyNumberFormat="1" applyFont="1" applyFill="1" applyBorder="1" applyAlignment="1" applyProtection="1">
      <alignment horizontal="center" vertical="center" wrapText="1"/>
    </xf>
    <xf numFmtId="2" fontId="34" fillId="8" borderId="128" xfId="0" applyNumberFormat="1" applyFont="1" applyFill="1" applyBorder="1" applyAlignment="1" applyProtection="1">
      <alignment horizontal="center" vertical="center" wrapText="1"/>
    </xf>
    <xf numFmtId="0" fontId="3" fillId="9" borderId="94" xfId="0" applyFont="1" applyFill="1" applyBorder="1" applyAlignment="1" applyProtection="1">
      <alignment horizontal="center" vertical="center"/>
      <protection locked="0"/>
    </xf>
    <xf numFmtId="0" fontId="38" fillId="0" borderId="95" xfId="0" applyFont="1" applyFill="1" applyBorder="1" applyAlignment="1" applyProtection="1">
      <alignment horizontal="center" vertical="center"/>
      <protection locked="0"/>
    </xf>
    <xf numFmtId="0" fontId="8" fillId="7" borderId="96" xfId="0" applyFont="1" applyFill="1" applyBorder="1" applyAlignment="1" applyProtection="1">
      <alignment horizontal="left" vertical="top" wrapText="1"/>
    </xf>
    <xf numFmtId="0" fontId="38" fillId="7" borderId="93" xfId="0" applyFont="1" applyFill="1" applyBorder="1" applyAlignment="1" applyProtection="1">
      <alignment horizontal="left" vertical="top" wrapText="1"/>
    </xf>
    <xf numFmtId="0" fontId="38" fillId="7" borderId="89" xfId="0" applyFont="1" applyFill="1" applyBorder="1" applyAlignment="1" applyProtection="1">
      <alignment horizontal="left" vertical="top" wrapText="1"/>
    </xf>
    <xf numFmtId="0" fontId="38" fillId="7" borderId="99" xfId="0" applyFont="1" applyFill="1" applyBorder="1" applyAlignment="1" applyProtection="1">
      <alignment horizontal="left" vertical="top" wrapText="1"/>
    </xf>
    <xf numFmtId="0" fontId="38" fillId="7" borderId="100" xfId="0" applyFont="1" applyFill="1" applyBorder="1" applyAlignment="1" applyProtection="1">
      <alignment horizontal="left" vertical="top" wrapText="1"/>
    </xf>
    <xf numFmtId="2" fontId="14" fillId="10" borderId="98" xfId="0" applyNumberFormat="1" applyFont="1" applyFill="1" applyBorder="1" applyAlignment="1" applyProtection="1">
      <alignment horizontal="center" vertical="center"/>
    </xf>
    <xf numFmtId="0" fontId="0" fillId="0" borderId="97" xfId="0" applyFill="1" applyBorder="1" applyAlignment="1" applyProtection="1">
      <alignment horizontal="center" vertical="center" wrapText="1"/>
    </xf>
    <xf numFmtId="2" fontId="14" fillId="8" borderId="98" xfId="0" applyNumberFormat="1" applyFont="1" applyFill="1" applyBorder="1" applyAlignment="1" applyProtection="1">
      <alignment horizontal="center" vertical="center" wrapText="1"/>
    </xf>
    <xf numFmtId="2" fontId="3" fillId="7" borderId="93" xfId="0" applyNumberFormat="1" applyFont="1" applyFill="1" applyBorder="1" applyAlignment="1" applyProtection="1">
      <alignment horizontal="center" vertical="center" wrapText="1"/>
    </xf>
    <xf numFmtId="0" fontId="38" fillId="7" borderId="93" xfId="0" applyFont="1" applyFill="1" applyBorder="1" applyAlignment="1" applyProtection="1">
      <alignment horizontal="center" vertical="center" wrapText="1"/>
    </xf>
    <xf numFmtId="0" fontId="38" fillId="7" borderId="99" xfId="0" applyFont="1" applyFill="1" applyBorder="1" applyAlignment="1" applyProtection="1">
      <alignment horizontal="center" vertical="center" wrapText="1"/>
    </xf>
    <xf numFmtId="0" fontId="3" fillId="0" borderId="58" xfId="0" applyFont="1" applyFill="1" applyBorder="1" applyAlignment="1" applyProtection="1">
      <alignment horizontal="center" vertical="top" wrapText="1"/>
    </xf>
    <xf numFmtId="0" fontId="3" fillId="0" borderId="28" xfId="0" applyFont="1" applyFill="1" applyBorder="1" applyAlignment="1" applyProtection="1">
      <alignment horizontal="center" vertical="center" wrapText="1"/>
    </xf>
    <xf numFmtId="0" fontId="3" fillId="0" borderId="143" xfId="0" applyFont="1" applyFill="1" applyBorder="1" applyAlignment="1" applyProtection="1">
      <alignment horizontal="center" vertical="center" wrapText="1"/>
    </xf>
    <xf numFmtId="0" fontId="3" fillId="0" borderId="144" xfId="0" applyFont="1" applyFill="1" applyBorder="1" applyAlignment="1" applyProtection="1">
      <alignment horizontal="center" vertical="center" wrapText="1"/>
    </xf>
    <xf numFmtId="0" fontId="8" fillId="9" borderId="143" xfId="0" applyFont="1" applyFill="1" applyBorder="1" applyAlignment="1" applyProtection="1">
      <alignment horizontal="center" vertical="center" wrapText="1"/>
      <protection locked="0"/>
    </xf>
    <xf numFmtId="0" fontId="8" fillId="9" borderId="16" xfId="0" applyFont="1" applyFill="1" applyBorder="1" applyAlignment="1" applyProtection="1">
      <alignment horizontal="center" vertical="center" wrapText="1"/>
      <protection locked="0"/>
    </xf>
    <xf numFmtId="0" fontId="8" fillId="9" borderId="144" xfId="0" applyFont="1" applyFill="1" applyBorder="1" applyAlignment="1" applyProtection="1">
      <alignment horizontal="center" vertical="center" wrapText="1"/>
      <protection locked="0"/>
    </xf>
    <xf numFmtId="0" fontId="14" fillId="9" borderId="76" xfId="0" applyFont="1" applyFill="1" applyBorder="1" applyAlignment="1" applyProtection="1">
      <alignment horizontal="center" vertical="center"/>
      <protection locked="0"/>
    </xf>
    <xf numFmtId="0" fontId="14" fillId="9" borderId="77" xfId="0" applyFont="1" applyFill="1" applyBorder="1" applyAlignment="1" applyProtection="1">
      <alignment horizontal="center" vertical="center"/>
      <protection locked="0"/>
    </xf>
    <xf numFmtId="0" fontId="8" fillId="7" borderId="73" xfId="0" applyFont="1" applyFill="1" applyBorder="1" applyAlignment="1" applyProtection="1">
      <alignment horizontal="left" vertical="top" wrapText="1"/>
    </xf>
    <xf numFmtId="0" fontId="0" fillId="7" borderId="73" xfId="0" applyFill="1" applyBorder="1" applyAlignment="1" applyProtection="1">
      <alignment horizontal="left" vertical="top" wrapText="1"/>
    </xf>
    <xf numFmtId="0" fontId="5" fillId="4" borderId="158" xfId="0" applyFont="1" applyFill="1" applyBorder="1" applyAlignment="1" applyProtection="1">
      <alignment horizontal="center" vertical="center" wrapText="1"/>
    </xf>
    <xf numFmtId="0" fontId="5" fillId="4" borderId="156" xfId="0" applyFont="1" applyFill="1" applyBorder="1" applyAlignment="1" applyProtection="1">
      <alignment horizontal="center" vertical="center" wrapText="1"/>
    </xf>
    <xf numFmtId="0" fontId="5" fillId="4" borderId="157" xfId="0" applyFont="1" applyFill="1" applyBorder="1" applyAlignment="1" applyProtection="1">
      <alignment horizontal="center" vertical="center" wrapText="1"/>
    </xf>
    <xf numFmtId="2" fontId="14" fillId="9" borderId="94" xfId="0" applyNumberFormat="1" applyFont="1" applyFill="1" applyBorder="1" applyAlignment="1" applyProtection="1">
      <alignment horizontal="center" vertical="center"/>
      <protection locked="0"/>
    </xf>
    <xf numFmtId="2" fontId="14" fillId="8" borderId="150" xfId="0" applyNumberFormat="1" applyFont="1" applyFill="1" applyBorder="1" applyAlignment="1" applyProtection="1">
      <alignment horizontal="center" vertical="center" wrapText="1"/>
    </xf>
    <xf numFmtId="2" fontId="14" fillId="8" borderId="148" xfId="0" applyNumberFormat="1" applyFont="1" applyFill="1" applyBorder="1" applyAlignment="1" applyProtection="1">
      <alignment horizontal="center" vertical="center" wrapText="1"/>
    </xf>
    <xf numFmtId="0" fontId="15" fillId="7" borderId="107" xfId="0" applyFont="1" applyFill="1" applyBorder="1" applyAlignment="1" applyProtection="1">
      <alignment horizontal="center" vertical="center" wrapText="1"/>
    </xf>
    <xf numFmtId="0" fontId="15" fillId="7" borderId="111" xfId="0" applyFont="1" applyFill="1" applyBorder="1" applyAlignment="1" applyProtection="1">
      <alignment horizontal="center" vertical="center" wrapText="1"/>
    </xf>
    <xf numFmtId="0" fontId="14" fillId="9" borderId="72" xfId="0" applyFont="1" applyFill="1" applyBorder="1" applyAlignment="1" applyProtection="1">
      <alignment horizontal="center" vertical="center"/>
      <protection locked="0"/>
    </xf>
    <xf numFmtId="0" fontId="14" fillId="9" borderId="151" xfId="0" applyFont="1" applyFill="1" applyBorder="1" applyAlignment="1" applyProtection="1">
      <alignment horizontal="center" vertical="center"/>
      <protection locked="0"/>
    </xf>
    <xf numFmtId="0" fontId="3" fillId="10" borderId="112" xfId="0" applyFont="1" applyFill="1" applyBorder="1" applyAlignment="1" applyProtection="1">
      <alignment horizontal="center" vertical="center" wrapText="1"/>
    </xf>
    <xf numFmtId="0" fontId="3" fillId="10" borderId="107" xfId="0" applyFont="1" applyFill="1" applyBorder="1" applyAlignment="1" applyProtection="1">
      <alignment horizontal="center" vertical="center" wrapText="1"/>
    </xf>
    <xf numFmtId="0" fontId="3" fillId="10" borderId="109" xfId="0" applyFont="1" applyFill="1" applyBorder="1" applyAlignment="1" applyProtection="1">
      <alignment horizontal="center" vertical="center" wrapText="1"/>
    </xf>
    <xf numFmtId="0" fontId="0" fillId="5" borderId="22" xfId="0" applyFill="1" applyBorder="1" applyAlignment="1" applyProtection="1">
      <alignment horizontal="center" vertical="top"/>
    </xf>
    <xf numFmtId="0" fontId="0" fillId="5" borderId="0" xfId="0" applyFill="1" applyBorder="1" applyAlignment="1" applyProtection="1">
      <alignment horizontal="center" vertical="top"/>
    </xf>
    <xf numFmtId="0" fontId="0" fillId="5" borderId="23" xfId="0" applyFill="1" applyBorder="1" applyAlignment="1" applyProtection="1">
      <alignment horizontal="center" vertical="top"/>
    </xf>
    <xf numFmtId="0" fontId="8" fillId="5" borderId="72" xfId="0" applyFont="1" applyFill="1" applyBorder="1" applyAlignment="1" applyProtection="1">
      <alignment horizontal="left" vertical="center" wrapText="1"/>
    </xf>
    <xf numFmtId="0" fontId="8" fillId="5" borderId="73" xfId="0" applyFont="1" applyFill="1" applyBorder="1" applyAlignment="1" applyProtection="1">
      <alignment horizontal="left" vertical="center" wrapText="1"/>
    </xf>
    <xf numFmtId="0" fontId="8" fillId="5" borderId="74" xfId="0" applyFont="1" applyFill="1" applyBorder="1" applyAlignment="1" applyProtection="1">
      <alignment horizontal="left" vertical="center" wrapText="1"/>
    </xf>
    <xf numFmtId="2" fontId="14" fillId="10" borderId="22" xfId="0" applyNumberFormat="1" applyFont="1" applyFill="1" applyBorder="1" applyAlignment="1" applyProtection="1">
      <alignment horizontal="center" vertical="center"/>
    </xf>
    <xf numFmtId="0" fontId="14" fillId="10" borderId="0" xfId="0" applyFont="1" applyFill="1" applyBorder="1" applyAlignment="1" applyProtection="1">
      <alignment horizontal="center" vertical="center"/>
    </xf>
    <xf numFmtId="0" fontId="9" fillId="5" borderId="152" xfId="0" applyFont="1" applyFill="1" applyBorder="1" applyAlignment="1" applyProtection="1">
      <alignment horizontal="left" vertical="center" wrapText="1"/>
    </xf>
    <xf numFmtId="0" fontId="15" fillId="7" borderId="98" xfId="0" applyFont="1" applyFill="1" applyBorder="1" applyAlignment="1" applyProtection="1">
      <alignment horizontal="left" vertical="center" wrapText="1"/>
    </xf>
    <xf numFmtId="0" fontId="0" fillId="7" borderId="99" xfId="0" applyFill="1" applyBorder="1" applyAlignment="1" applyProtection="1">
      <alignment horizontal="left" vertical="center" wrapText="1"/>
    </xf>
    <xf numFmtId="0" fontId="4" fillId="7" borderId="32" xfId="0" applyFont="1" applyFill="1" applyBorder="1" applyAlignment="1" applyProtection="1">
      <alignment horizontal="left" vertical="top" wrapText="1"/>
    </xf>
    <xf numFmtId="0" fontId="4" fillId="7" borderId="33" xfId="0" applyFont="1" applyFill="1" applyBorder="1" applyAlignment="1" applyProtection="1">
      <alignment horizontal="left" vertical="top" wrapText="1"/>
    </xf>
    <xf numFmtId="0" fontId="4" fillId="7" borderId="0" xfId="0" applyFont="1" applyFill="1" applyBorder="1" applyAlignment="1" applyProtection="1">
      <alignment horizontal="left" vertical="top" wrapText="1"/>
    </xf>
    <xf numFmtId="0" fontId="9" fillId="5" borderId="96" xfId="0" applyFont="1" applyFill="1" applyBorder="1" applyAlignment="1" applyProtection="1">
      <alignment horizontal="left" vertical="center" wrapText="1"/>
    </xf>
    <xf numFmtId="0" fontId="9" fillId="5" borderId="93"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wrapText="1"/>
    </xf>
    <xf numFmtId="0" fontId="0" fillId="5" borderId="98" xfId="0" applyFill="1" applyBorder="1" applyAlignment="1" applyProtection="1">
      <alignment horizontal="center" vertical="top"/>
    </xf>
    <xf numFmtId="0" fontId="0" fillId="5" borderId="99" xfId="0" applyFill="1" applyBorder="1" applyAlignment="1" applyProtection="1">
      <alignment horizontal="center" vertical="top"/>
    </xf>
    <xf numFmtId="0" fontId="0" fillId="5" borderId="100" xfId="0" applyFill="1" applyBorder="1" applyAlignment="1" applyProtection="1">
      <alignment horizontal="center" vertical="top"/>
    </xf>
    <xf numFmtId="164" fontId="3" fillId="12" borderId="53" xfId="0" applyNumberFormat="1" applyFont="1" applyFill="1" applyBorder="1" applyAlignment="1" applyProtection="1">
      <alignment horizontal="center" vertical="center" wrapText="1"/>
    </xf>
    <xf numFmtId="164" fontId="3" fillId="12" borderId="41" xfId="0" applyNumberFormat="1" applyFont="1" applyFill="1" applyBorder="1" applyAlignment="1" applyProtection="1">
      <alignment horizontal="center" vertical="center" wrapText="1"/>
    </xf>
    <xf numFmtId="0" fontId="44" fillId="0" borderId="16" xfId="0" applyFont="1" applyFill="1" applyBorder="1" applyAlignment="1" applyProtection="1">
      <alignment horizontal="center" vertical="top"/>
    </xf>
    <xf numFmtId="0" fontId="3" fillId="0" borderId="45" xfId="0" applyFont="1" applyFill="1" applyBorder="1" applyAlignment="1" applyProtection="1">
      <alignment horizontal="center" vertical="center" wrapText="1"/>
    </xf>
    <xf numFmtId="0" fontId="14" fillId="7" borderId="93" xfId="0" applyFont="1" applyFill="1" applyBorder="1" applyAlignment="1" applyProtection="1">
      <alignment horizontal="center" vertical="center" wrapText="1"/>
    </xf>
    <xf numFmtId="0" fontId="14" fillId="7" borderId="71" xfId="0" applyFont="1" applyFill="1" applyBorder="1" applyAlignment="1" applyProtection="1">
      <alignment horizontal="center" vertical="center" wrapText="1"/>
    </xf>
    <xf numFmtId="0" fontId="14" fillId="7" borderId="8" xfId="0" applyFont="1" applyFill="1" applyBorder="1" applyAlignment="1" applyProtection="1">
      <alignment horizontal="center" vertical="center" wrapText="1"/>
    </xf>
    <xf numFmtId="0" fontId="14" fillId="9" borderId="32" xfId="0" applyFont="1" applyFill="1" applyBorder="1" applyAlignment="1" applyProtection="1">
      <alignment horizontal="center" vertical="center" wrapText="1"/>
      <protection locked="0"/>
    </xf>
    <xf numFmtId="0" fontId="14" fillId="9" borderId="34" xfId="0" applyFont="1" applyFill="1" applyBorder="1" applyAlignment="1" applyProtection="1">
      <alignment horizontal="center" vertical="center" wrapText="1"/>
      <protection locked="0"/>
    </xf>
    <xf numFmtId="0" fontId="16" fillId="0" borderId="54" xfId="0" applyFont="1" applyFill="1" applyBorder="1" applyAlignment="1" applyProtection="1">
      <alignment horizontal="right" vertical="top"/>
    </xf>
    <xf numFmtId="0" fontId="16" fillId="0" borderId="33" xfId="0" applyFont="1" applyFill="1" applyBorder="1" applyAlignment="1" applyProtection="1">
      <alignment horizontal="right" vertical="top"/>
    </xf>
    <xf numFmtId="0" fontId="16" fillId="0" borderId="51" xfId="0" applyFont="1" applyFill="1" applyBorder="1" applyAlignment="1" applyProtection="1">
      <alignment horizontal="right" vertical="top"/>
    </xf>
    <xf numFmtId="2" fontId="14" fillId="8" borderId="1" xfId="0" applyNumberFormat="1" applyFont="1" applyFill="1" applyBorder="1" applyAlignment="1" applyProtection="1">
      <alignment horizontal="center" vertical="center" wrapText="1"/>
    </xf>
    <xf numFmtId="2" fontId="14" fillId="8" borderId="2" xfId="0" applyNumberFormat="1" applyFont="1" applyFill="1" applyBorder="1" applyAlignment="1" applyProtection="1">
      <alignment horizontal="center" vertical="center" wrapText="1"/>
    </xf>
    <xf numFmtId="0" fontId="15" fillId="7" borderId="22" xfId="0" applyFont="1" applyFill="1" applyBorder="1" applyAlignment="1" applyProtection="1">
      <alignment horizontal="left" vertical="center" wrapText="1"/>
    </xf>
    <xf numFmtId="0" fontId="0" fillId="7" borderId="0" xfId="0" applyFill="1" applyBorder="1" applyAlignment="1" applyProtection="1">
      <alignment horizontal="left" vertical="center" wrapText="1"/>
    </xf>
    <xf numFmtId="0" fontId="0" fillId="7" borderId="98" xfId="0" applyFill="1" applyBorder="1" applyAlignment="1" applyProtection="1">
      <alignment horizontal="left" vertical="center" wrapText="1"/>
    </xf>
    <xf numFmtId="0" fontId="63" fillId="0" borderId="88" xfId="0" applyFont="1" applyFill="1" applyBorder="1" applyAlignment="1" applyProtection="1">
      <alignment horizontal="left" vertical="top" wrapText="1"/>
    </xf>
    <xf numFmtId="0" fontId="44" fillId="0" borderId="104" xfId="0" applyFont="1" applyFill="1" applyBorder="1" applyAlignment="1" applyProtection="1">
      <alignment horizontal="left" vertical="top"/>
    </xf>
    <xf numFmtId="0" fontId="44" fillId="0" borderId="105" xfId="0" applyFont="1" applyFill="1" applyBorder="1" applyAlignment="1" applyProtection="1">
      <alignment horizontal="left" vertical="top"/>
    </xf>
    <xf numFmtId="0" fontId="8" fillId="5" borderId="69" xfId="0" applyFont="1" applyFill="1" applyBorder="1" applyAlignment="1" applyProtection="1">
      <alignment horizontal="left" vertical="center" wrapText="1"/>
    </xf>
    <xf numFmtId="0" fontId="8" fillId="5" borderId="7" xfId="0" applyFont="1" applyFill="1" applyBorder="1" applyAlignment="1" applyProtection="1">
      <alignment horizontal="left" vertical="center" wrapText="1"/>
    </xf>
    <xf numFmtId="0" fontId="8" fillId="5" borderId="6" xfId="0" applyFont="1" applyFill="1" applyBorder="1" applyAlignment="1" applyProtection="1">
      <alignment horizontal="left" vertical="center" wrapText="1"/>
    </xf>
    <xf numFmtId="2" fontId="38" fillId="0" borderId="0" xfId="0" applyNumberFormat="1" applyFont="1" applyFill="1" applyBorder="1" applyAlignment="1" applyProtection="1">
      <alignment horizontal="left" vertical="top"/>
    </xf>
    <xf numFmtId="0" fontId="38" fillId="0" borderId="0" xfId="0" applyFont="1" applyFill="1" applyBorder="1" applyAlignment="1" applyProtection="1">
      <alignment horizontal="left" vertical="top"/>
    </xf>
    <xf numFmtId="0" fontId="5" fillId="7" borderId="156" xfId="0" applyFont="1" applyFill="1" applyBorder="1" applyAlignment="1" applyProtection="1">
      <alignment horizontal="center" vertical="center" wrapText="1"/>
    </xf>
    <xf numFmtId="0" fontId="3" fillId="10" borderId="155" xfId="0" applyFont="1" applyFill="1" applyBorder="1" applyAlignment="1" applyProtection="1">
      <alignment horizontal="center" vertical="center" wrapText="1"/>
    </xf>
    <xf numFmtId="0" fontId="5" fillId="10" borderId="159" xfId="0" applyFont="1" applyFill="1" applyBorder="1" applyAlignment="1" applyProtection="1">
      <alignment horizontal="center" vertical="center" wrapText="1"/>
    </xf>
    <xf numFmtId="0" fontId="8" fillId="7" borderId="92" xfId="0" applyFont="1" applyFill="1" applyBorder="1" applyAlignment="1" applyProtection="1">
      <alignment horizontal="left" vertical="top" wrapText="1"/>
    </xf>
    <xf numFmtId="0" fontId="8" fillId="7" borderId="22" xfId="0" applyFont="1" applyFill="1" applyBorder="1" applyAlignment="1" applyProtection="1">
      <alignment horizontal="left" vertical="top" wrapText="1"/>
    </xf>
    <xf numFmtId="0" fontId="0" fillId="7" borderId="54" xfId="0" applyFill="1" applyBorder="1" applyAlignment="1" applyProtection="1">
      <alignment horizontal="left" vertical="top" wrapText="1"/>
    </xf>
    <xf numFmtId="0" fontId="0" fillId="7" borderId="33" xfId="0" applyFill="1" applyBorder="1" applyAlignment="1" applyProtection="1">
      <alignment horizontal="left" vertical="top" wrapText="1"/>
    </xf>
    <xf numFmtId="2" fontId="14" fillId="7" borderId="71" xfId="0" applyNumberFormat="1" applyFont="1" applyFill="1" applyBorder="1" applyAlignment="1" applyProtection="1">
      <alignment horizontal="center" vertical="center" wrapText="1"/>
    </xf>
    <xf numFmtId="2" fontId="14" fillId="7" borderId="8" xfId="0" applyNumberFormat="1" applyFont="1" applyFill="1" applyBorder="1" applyAlignment="1" applyProtection="1">
      <alignment horizontal="center" vertical="center" wrapText="1"/>
    </xf>
    <xf numFmtId="2" fontId="14" fillId="7" borderId="66" xfId="0" applyNumberFormat="1" applyFont="1" applyFill="1" applyBorder="1" applyAlignment="1" applyProtection="1">
      <alignment horizontal="center" vertical="center" wrapText="1"/>
    </xf>
    <xf numFmtId="164" fontId="8" fillId="5" borderId="93" xfId="0" applyNumberFormat="1" applyFont="1" applyFill="1" applyBorder="1" applyAlignment="1" applyProtection="1">
      <alignment horizontal="left" vertical="top" wrapText="1"/>
    </xf>
    <xf numFmtId="164" fontId="8" fillId="5" borderId="89" xfId="0" applyNumberFormat="1" applyFont="1" applyFill="1" applyBorder="1" applyAlignment="1" applyProtection="1">
      <alignment horizontal="left" vertical="top" wrapText="1"/>
    </xf>
    <xf numFmtId="2" fontId="14" fillId="8" borderId="93" xfId="0" applyNumberFormat="1" applyFont="1" applyFill="1" applyBorder="1" applyAlignment="1" applyProtection="1">
      <alignment horizontal="center" vertical="center" wrapText="1"/>
    </xf>
    <xf numFmtId="0" fontId="0" fillId="0" borderId="100" xfId="0" applyFill="1" applyBorder="1" applyAlignment="1" applyProtection="1">
      <alignment horizontal="center" vertical="center" wrapText="1"/>
    </xf>
    <xf numFmtId="0" fontId="14" fillId="8" borderId="93" xfId="0" applyFont="1" applyFill="1" applyBorder="1" applyAlignment="1" applyProtection="1">
      <alignment horizontal="left" vertical="center" wrapText="1"/>
    </xf>
    <xf numFmtId="0" fontId="14" fillId="8" borderId="97" xfId="0" applyFont="1" applyFill="1" applyBorder="1" applyAlignment="1" applyProtection="1">
      <alignment horizontal="left" vertical="center" wrapText="1"/>
    </xf>
    <xf numFmtId="0" fontId="14" fillId="8" borderId="22" xfId="0" applyFont="1" applyFill="1" applyBorder="1" applyAlignment="1" applyProtection="1">
      <alignment horizontal="left" vertical="center" wrapText="1"/>
    </xf>
    <xf numFmtId="0" fontId="14" fillId="8" borderId="0" xfId="0" applyFont="1" applyFill="1" applyBorder="1" applyAlignment="1" applyProtection="1">
      <alignment horizontal="left" vertical="center" wrapText="1"/>
    </xf>
    <xf numFmtId="0" fontId="14" fillId="8" borderId="31" xfId="0" applyFont="1" applyFill="1" applyBorder="1" applyAlignment="1" applyProtection="1">
      <alignment horizontal="left" vertical="center" wrapText="1"/>
    </xf>
    <xf numFmtId="0" fontId="4" fillId="8" borderId="22" xfId="0" applyFont="1" applyFill="1" applyBorder="1" applyAlignment="1" applyProtection="1">
      <alignment horizontal="left" vertical="center" wrapText="1"/>
    </xf>
    <xf numFmtId="0" fontId="4" fillId="8" borderId="0" xfId="0" applyFont="1" applyFill="1" applyBorder="1" applyAlignment="1" applyProtection="1">
      <alignment horizontal="left" vertical="center" wrapText="1"/>
    </xf>
    <xf numFmtId="0" fontId="4" fillId="8" borderId="31" xfId="0" applyFont="1" applyFill="1" applyBorder="1" applyAlignment="1" applyProtection="1">
      <alignment horizontal="left" vertical="center" wrapText="1"/>
    </xf>
    <xf numFmtId="0" fontId="4" fillId="8" borderId="98" xfId="0" applyFont="1" applyFill="1" applyBorder="1" applyAlignment="1" applyProtection="1">
      <alignment horizontal="left" vertical="center" wrapText="1"/>
    </xf>
    <xf numFmtId="0" fontId="4" fillId="8" borderId="99" xfId="0" applyFont="1" applyFill="1" applyBorder="1" applyAlignment="1" applyProtection="1">
      <alignment horizontal="left" vertical="center" wrapText="1"/>
    </xf>
    <xf numFmtId="0" fontId="4" fillId="8" borderId="106" xfId="0" applyFont="1" applyFill="1" applyBorder="1" applyAlignment="1" applyProtection="1">
      <alignment horizontal="left" vertical="center" wrapText="1"/>
    </xf>
    <xf numFmtId="0" fontId="9" fillId="5" borderId="137" xfId="0" applyFont="1" applyFill="1" applyBorder="1" applyAlignment="1" applyProtection="1">
      <alignment horizontal="left" vertical="center" wrapText="1"/>
    </xf>
    <xf numFmtId="0" fontId="3" fillId="0" borderId="58" xfId="0" applyFont="1" applyFill="1" applyBorder="1" applyAlignment="1" applyProtection="1">
      <alignment horizontal="center" vertical="center" wrapText="1"/>
    </xf>
    <xf numFmtId="0" fontId="4" fillId="5" borderId="132" xfId="0" applyFont="1" applyFill="1" applyBorder="1" applyAlignment="1" applyProtection="1">
      <alignment horizontal="left" vertical="center" wrapText="1"/>
    </xf>
    <xf numFmtId="0" fontId="4" fillId="5" borderId="133" xfId="0" applyFont="1" applyFill="1" applyBorder="1" applyAlignment="1" applyProtection="1">
      <alignment horizontal="left" vertical="center" wrapText="1"/>
    </xf>
    <xf numFmtId="0" fontId="30" fillId="5" borderId="168" xfId="0" applyFont="1" applyFill="1" applyBorder="1" applyAlignment="1" applyProtection="1">
      <alignment horizontal="left" vertical="center"/>
    </xf>
    <xf numFmtId="0" fontId="0" fillId="5" borderId="169" xfId="0" applyFill="1" applyBorder="1" applyAlignment="1" applyProtection="1">
      <alignment horizontal="left" vertical="center"/>
    </xf>
    <xf numFmtId="0" fontId="30" fillId="0" borderId="32" xfId="0" applyFont="1" applyFill="1" applyBorder="1" applyAlignment="1" applyProtection="1">
      <alignment horizontal="left" vertical="top"/>
    </xf>
    <xf numFmtId="0" fontId="0" fillId="0" borderId="33" xfId="0" applyFill="1" applyBorder="1" applyAlignment="1" applyProtection="1">
      <alignment horizontal="left" vertical="top"/>
    </xf>
    <xf numFmtId="0" fontId="0" fillId="0" borderId="34" xfId="0" applyFill="1" applyBorder="1" applyAlignment="1" applyProtection="1">
      <alignment horizontal="left" vertical="top"/>
    </xf>
    <xf numFmtId="0" fontId="3" fillId="7" borderId="22" xfId="0" applyFont="1" applyFill="1" applyBorder="1" applyAlignment="1" applyProtection="1">
      <alignment horizontal="center" vertical="top" wrapText="1"/>
    </xf>
    <xf numFmtId="0" fontId="3" fillId="7" borderId="0" xfId="0" applyFont="1" applyFill="1" applyBorder="1" applyAlignment="1" applyProtection="1">
      <alignment horizontal="center" vertical="top" wrapText="1"/>
    </xf>
    <xf numFmtId="0" fontId="38" fillId="7" borderId="0" xfId="0" applyFont="1" applyFill="1" applyBorder="1" applyAlignment="1" applyProtection="1">
      <alignment horizontal="left" vertical="top" wrapText="1"/>
    </xf>
    <xf numFmtId="0" fontId="38" fillId="7" borderId="23" xfId="0" applyFont="1" applyFill="1" applyBorder="1" applyAlignment="1" applyProtection="1">
      <alignment horizontal="left" vertical="top" wrapText="1"/>
    </xf>
    <xf numFmtId="0" fontId="38" fillId="7" borderId="22" xfId="0" applyFont="1" applyFill="1" applyBorder="1" applyAlignment="1" applyProtection="1">
      <alignment horizontal="center" vertical="top" wrapText="1"/>
    </xf>
    <xf numFmtId="0" fontId="38" fillId="7" borderId="0" xfId="0" applyFont="1" applyFill="1" applyBorder="1" applyAlignment="1" applyProtection="1">
      <alignment horizontal="center" vertical="top" wrapText="1"/>
    </xf>
    <xf numFmtId="0" fontId="38" fillId="7" borderId="28" xfId="0" applyFont="1" applyFill="1" applyBorder="1" applyAlignment="1" applyProtection="1">
      <alignment horizontal="center" vertical="top" wrapText="1"/>
    </xf>
    <xf numFmtId="0" fontId="38" fillId="7" borderId="28" xfId="0" applyFont="1" applyFill="1" applyBorder="1" applyAlignment="1" applyProtection="1">
      <alignment horizontal="left" vertical="top" wrapText="1"/>
    </xf>
    <xf numFmtId="0" fontId="38" fillId="7" borderId="26" xfId="0" applyFont="1" applyFill="1" applyBorder="1" applyAlignment="1" applyProtection="1">
      <alignment horizontal="left" vertical="top" wrapText="1"/>
    </xf>
    <xf numFmtId="0" fontId="38" fillId="7" borderId="27" xfId="0" applyFont="1" applyFill="1" applyBorder="1" applyAlignment="1" applyProtection="1">
      <alignment horizontal="center" vertical="top" wrapText="1"/>
    </xf>
    <xf numFmtId="0" fontId="38" fillId="7" borderId="18" xfId="0" applyFont="1" applyFill="1" applyBorder="1" applyAlignment="1" applyProtection="1">
      <alignment horizontal="center" vertical="center" wrapText="1"/>
    </xf>
    <xf numFmtId="0" fontId="38" fillId="7" borderId="14" xfId="0" applyFont="1" applyFill="1" applyBorder="1" applyAlignment="1" applyProtection="1">
      <alignment horizontal="center" vertical="center" wrapText="1"/>
    </xf>
    <xf numFmtId="0" fontId="2" fillId="10" borderId="22" xfId="0" applyFont="1" applyFill="1" applyBorder="1" applyAlignment="1" applyProtection="1">
      <alignment horizontal="center" vertical="center"/>
    </xf>
    <xf numFmtId="0" fontId="38" fillId="10" borderId="0" xfId="0" applyFont="1" applyFill="1" applyBorder="1" applyAlignment="1" applyProtection="1">
      <alignment horizontal="center" vertical="center"/>
    </xf>
    <xf numFmtId="0" fontId="38" fillId="10" borderId="23" xfId="0" applyFont="1" applyFill="1" applyBorder="1" applyAlignment="1" applyProtection="1">
      <alignment horizontal="center" vertical="center"/>
    </xf>
    <xf numFmtId="0" fontId="38" fillId="10" borderId="22" xfId="0" applyFont="1" applyFill="1" applyBorder="1" applyAlignment="1" applyProtection="1">
      <alignment horizontal="center" vertical="center"/>
    </xf>
    <xf numFmtId="0" fontId="38" fillId="10" borderId="54" xfId="0" applyFont="1" applyFill="1" applyBorder="1" applyAlignment="1" applyProtection="1">
      <alignment horizontal="center" vertical="center"/>
    </xf>
    <xf numFmtId="0" fontId="38" fillId="10" borderId="33" xfId="0" applyFont="1" applyFill="1" applyBorder="1" applyAlignment="1" applyProtection="1">
      <alignment horizontal="center" vertical="center"/>
    </xf>
    <xf numFmtId="0" fontId="38" fillId="10" borderId="51" xfId="0" applyFont="1" applyFill="1" applyBorder="1" applyAlignment="1" applyProtection="1">
      <alignment horizontal="center" vertical="center"/>
    </xf>
    <xf numFmtId="0" fontId="3" fillId="10" borderId="22" xfId="0" applyFont="1" applyFill="1" applyBorder="1" applyAlignment="1" applyProtection="1">
      <alignment horizontal="center" vertical="top" wrapText="1"/>
    </xf>
    <xf numFmtId="0" fontId="3" fillId="10" borderId="0" xfId="0" applyFont="1" applyFill="1" applyBorder="1" applyAlignment="1" applyProtection="1">
      <alignment horizontal="center" vertical="top" wrapText="1"/>
    </xf>
    <xf numFmtId="0" fontId="38" fillId="10" borderId="0" xfId="0" applyFont="1" applyFill="1" applyBorder="1" applyAlignment="1" applyProtection="1">
      <alignment horizontal="center" vertical="top" wrapText="1"/>
    </xf>
    <xf numFmtId="0" fontId="38" fillId="10" borderId="23" xfId="0" applyFont="1" applyFill="1" applyBorder="1" applyAlignment="1" applyProtection="1">
      <alignment horizontal="center" vertical="top" wrapText="1"/>
    </xf>
    <xf numFmtId="0" fontId="38" fillId="10" borderId="27" xfId="0" applyFont="1" applyFill="1" applyBorder="1" applyAlignment="1" applyProtection="1">
      <alignment horizontal="center" vertical="top" wrapText="1"/>
    </xf>
    <xf numFmtId="0" fontId="38" fillId="10" borderId="28" xfId="0" applyFont="1" applyFill="1" applyBorder="1" applyAlignment="1" applyProtection="1">
      <alignment horizontal="center" vertical="top" wrapText="1"/>
    </xf>
    <xf numFmtId="0" fontId="38" fillId="10" borderId="26" xfId="0" applyFont="1" applyFill="1" applyBorder="1" applyAlignment="1" applyProtection="1">
      <alignment horizontal="center" vertical="top" wrapText="1"/>
    </xf>
    <xf numFmtId="0" fontId="3" fillId="10" borderId="18" xfId="0" applyFont="1" applyFill="1" applyBorder="1" applyAlignment="1" applyProtection="1">
      <alignment horizontal="center" vertical="top" wrapText="1"/>
    </xf>
    <xf numFmtId="0" fontId="38" fillId="10" borderId="18" xfId="0" applyFont="1" applyFill="1" applyBorder="1" applyAlignment="1" applyProtection="1">
      <alignment horizontal="center" vertical="top" wrapText="1"/>
    </xf>
    <xf numFmtId="0" fontId="38" fillId="10" borderId="18" xfId="0" applyFont="1" applyFill="1" applyBorder="1" applyAlignment="1" applyProtection="1">
      <alignment horizontal="left" vertical="top" wrapText="1"/>
    </xf>
    <xf numFmtId="0" fontId="38" fillId="10" borderId="14" xfId="0" applyFont="1" applyFill="1" applyBorder="1" applyAlignment="1" applyProtection="1">
      <alignment horizontal="center" vertical="top" wrapText="1"/>
    </xf>
    <xf numFmtId="0" fontId="38" fillId="10" borderId="14" xfId="0" applyFont="1" applyFill="1" applyBorder="1" applyAlignment="1" applyProtection="1">
      <alignment horizontal="left" vertical="top" wrapText="1"/>
    </xf>
    <xf numFmtId="0" fontId="50" fillId="0" borderId="22" xfId="0" applyFont="1" applyFill="1" applyBorder="1" applyAlignment="1" applyProtection="1">
      <alignment horizontal="left" vertical="top"/>
    </xf>
    <xf numFmtId="0" fontId="3" fillId="10" borderId="18" xfId="0" applyFont="1" applyFill="1" applyBorder="1" applyAlignment="1" applyProtection="1">
      <alignment horizontal="center" vertical="center" wrapText="1"/>
    </xf>
    <xf numFmtId="0" fontId="38" fillId="10" borderId="18" xfId="0" applyFont="1" applyFill="1" applyBorder="1" applyAlignment="1" applyProtection="1">
      <alignment horizontal="center" vertical="center" wrapText="1"/>
    </xf>
    <xf numFmtId="0" fontId="38" fillId="10" borderId="14" xfId="0" applyFont="1" applyFill="1" applyBorder="1" applyAlignment="1" applyProtection="1">
      <alignment horizontal="center" vertical="center" wrapText="1"/>
    </xf>
    <xf numFmtId="0" fontId="30" fillId="0" borderId="22" xfId="0" applyFont="1" applyFill="1" applyBorder="1" applyAlignment="1" applyProtection="1">
      <alignment horizontal="left" vertical="top"/>
    </xf>
    <xf numFmtId="0" fontId="0" fillId="0" borderId="55" xfId="0" applyFill="1" applyBorder="1" applyAlignment="1" applyProtection="1">
      <alignment horizontal="left" vertical="center"/>
    </xf>
    <xf numFmtId="0" fontId="0" fillId="0" borderId="11" xfId="0" applyFill="1" applyBorder="1" applyAlignment="1" applyProtection="1">
      <alignment horizontal="left" vertical="top"/>
    </xf>
    <xf numFmtId="0" fontId="0" fillId="0" borderId="50" xfId="0" applyFill="1" applyBorder="1" applyAlignment="1" applyProtection="1">
      <alignment horizontal="left" vertical="top"/>
    </xf>
    <xf numFmtId="0" fontId="39" fillId="7" borderId="22" xfId="0" applyFont="1" applyFill="1" applyBorder="1" applyAlignment="1" applyProtection="1">
      <alignment horizontal="center" vertical="center"/>
    </xf>
    <xf numFmtId="0" fontId="0" fillId="7" borderId="0" xfId="0" applyFill="1" applyBorder="1" applyAlignment="1" applyProtection="1">
      <alignment horizontal="left" vertical="center"/>
    </xf>
    <xf numFmtId="0" fontId="0" fillId="7" borderId="22" xfId="0" applyFill="1" applyBorder="1" applyAlignment="1" applyProtection="1">
      <alignment horizontal="left" vertical="center"/>
    </xf>
    <xf numFmtId="0" fontId="0" fillId="7" borderId="54" xfId="0" applyFill="1" applyBorder="1" applyAlignment="1" applyProtection="1">
      <alignment horizontal="left" vertical="center"/>
    </xf>
    <xf numFmtId="0" fontId="0" fillId="7" borderId="33" xfId="0" applyFill="1" applyBorder="1" applyAlignment="1" applyProtection="1">
      <alignment horizontal="left" vertical="center"/>
    </xf>
    <xf numFmtId="0" fontId="2" fillId="10" borderId="20" xfId="0" applyFont="1" applyFill="1" applyBorder="1" applyAlignment="1" applyProtection="1">
      <alignment horizontal="center" vertical="center"/>
    </xf>
    <xf numFmtId="0" fontId="2" fillId="10" borderId="21" xfId="0" applyFont="1" applyFill="1" applyBorder="1" applyAlignment="1" applyProtection="1">
      <alignment horizontal="center" vertical="center"/>
    </xf>
    <xf numFmtId="0" fontId="2" fillId="10" borderId="33" xfId="0" applyFont="1" applyFill="1" applyBorder="1" applyAlignment="1" applyProtection="1">
      <alignment horizontal="center" vertical="center"/>
    </xf>
    <xf numFmtId="0" fontId="2" fillId="10" borderId="51" xfId="0" applyFont="1" applyFill="1" applyBorder="1" applyAlignment="1" applyProtection="1">
      <alignment horizontal="center" vertical="center"/>
    </xf>
    <xf numFmtId="0" fontId="14" fillId="10" borderId="22" xfId="0" applyFont="1" applyFill="1" applyBorder="1" applyAlignment="1" applyProtection="1">
      <alignment horizontal="center" vertical="center"/>
    </xf>
    <xf numFmtId="0" fontId="14" fillId="10" borderId="23" xfId="0" applyFont="1" applyFill="1" applyBorder="1" applyAlignment="1" applyProtection="1">
      <alignment horizontal="center" vertical="center"/>
    </xf>
    <xf numFmtId="0" fontId="0" fillId="0" borderId="20" xfId="0" applyFill="1" applyBorder="1" applyAlignment="1" applyProtection="1">
      <alignment horizontal="center" vertical="center" wrapText="1"/>
    </xf>
    <xf numFmtId="0" fontId="0" fillId="7" borderId="98" xfId="0" applyFill="1" applyBorder="1" applyAlignment="1" applyProtection="1">
      <alignment horizontal="left" vertical="top"/>
    </xf>
    <xf numFmtId="0" fontId="0" fillId="7" borderId="99" xfId="0" applyFill="1" applyBorder="1" applyAlignment="1" applyProtection="1">
      <alignment horizontal="left" vertical="top"/>
    </xf>
    <xf numFmtId="0" fontId="9" fillId="5" borderId="69" xfId="0" applyFont="1" applyFill="1" applyBorder="1" applyAlignment="1" applyProtection="1">
      <alignment horizontal="left" vertical="center" wrapText="1"/>
    </xf>
    <xf numFmtId="0" fontId="9" fillId="5" borderId="6" xfId="0" applyFont="1" applyFill="1" applyBorder="1" applyAlignment="1" applyProtection="1">
      <alignment horizontal="left" vertical="center" wrapText="1"/>
    </xf>
    <xf numFmtId="164" fontId="3" fillId="12" borderId="146" xfId="0" applyNumberFormat="1" applyFont="1" applyFill="1" applyBorder="1" applyAlignment="1" applyProtection="1">
      <alignment horizontal="center" vertical="center" wrapText="1"/>
    </xf>
    <xf numFmtId="164" fontId="3" fillId="12" borderId="38" xfId="0" applyNumberFormat="1" applyFont="1" applyFill="1" applyBorder="1" applyAlignment="1" applyProtection="1">
      <alignment horizontal="center" vertical="center" wrapText="1"/>
    </xf>
    <xf numFmtId="1" fontId="3" fillId="12" borderId="14" xfId="0" applyNumberFormat="1" applyFont="1" applyFill="1" applyBorder="1" applyAlignment="1" applyProtection="1">
      <alignment horizontal="center" vertical="center" wrapText="1"/>
    </xf>
    <xf numFmtId="0" fontId="38" fillId="7" borderId="100" xfId="0" applyFont="1" applyFill="1" applyBorder="1" applyAlignment="1" applyProtection="1">
      <alignment horizontal="center" vertical="center" wrapText="1"/>
    </xf>
    <xf numFmtId="0" fontId="57" fillId="0" borderId="104" xfId="0" applyFont="1" applyFill="1" applyBorder="1" applyAlignment="1" applyProtection="1">
      <alignment horizontal="left" vertical="top" wrapText="1"/>
    </xf>
    <xf numFmtId="0" fontId="57" fillId="0" borderId="105" xfId="0" applyFont="1" applyFill="1" applyBorder="1" applyAlignment="1" applyProtection="1">
      <alignment horizontal="left" vertical="top" wrapText="1"/>
    </xf>
    <xf numFmtId="0" fontId="0" fillId="7" borderId="93" xfId="0" applyFill="1" applyBorder="1" applyAlignment="1" applyProtection="1">
      <alignment horizontal="left" vertical="top"/>
    </xf>
    <xf numFmtId="0" fontId="0" fillId="7" borderId="89" xfId="0" applyFill="1" applyBorder="1" applyAlignment="1" applyProtection="1">
      <alignment horizontal="left" vertical="top"/>
    </xf>
    <xf numFmtId="0" fontId="0" fillId="7" borderId="0" xfId="0" applyFill="1" applyBorder="1" applyAlignment="1" applyProtection="1">
      <alignment horizontal="left" vertical="top"/>
    </xf>
    <xf numFmtId="0" fontId="0" fillId="7" borderId="23" xfId="0" applyFill="1" applyBorder="1" applyAlignment="1" applyProtection="1">
      <alignment horizontal="left" vertical="top"/>
    </xf>
    <xf numFmtId="0" fontId="0" fillId="7" borderId="22" xfId="0" applyFill="1" applyBorder="1" applyAlignment="1" applyProtection="1">
      <alignment horizontal="left" vertical="top"/>
    </xf>
    <xf numFmtId="0" fontId="4" fillId="5" borderId="138" xfId="0" applyFont="1" applyFill="1" applyBorder="1" applyAlignment="1" applyProtection="1">
      <alignment horizontal="left" vertical="center" wrapText="1"/>
    </xf>
    <xf numFmtId="0" fontId="4" fillId="5" borderId="139" xfId="0" applyFont="1" applyFill="1" applyBorder="1" applyAlignment="1" applyProtection="1">
      <alignment horizontal="left" vertical="center" wrapText="1"/>
    </xf>
    <xf numFmtId="0" fontId="0" fillId="7" borderId="22" xfId="0" applyFill="1" applyBorder="1" applyAlignment="1" applyProtection="1">
      <alignment horizontal="center" vertical="center" wrapText="1"/>
    </xf>
    <xf numFmtId="0" fontId="0" fillId="7" borderId="23" xfId="0" applyFill="1" applyBorder="1" applyAlignment="1" applyProtection="1">
      <alignment horizontal="center" vertical="center" wrapText="1"/>
    </xf>
    <xf numFmtId="0" fontId="0" fillId="7" borderId="27" xfId="0" applyFill="1" applyBorder="1" applyAlignment="1" applyProtection="1">
      <alignment horizontal="center" vertical="center" wrapText="1"/>
    </xf>
    <xf numFmtId="0" fontId="0" fillId="7" borderId="28" xfId="0" applyFill="1" applyBorder="1" applyAlignment="1" applyProtection="1">
      <alignment horizontal="center" vertical="center" wrapText="1"/>
    </xf>
    <xf numFmtId="0" fontId="0" fillId="7" borderId="26" xfId="0" applyFill="1" applyBorder="1" applyAlignment="1" applyProtection="1">
      <alignment horizontal="center" vertical="center" wrapText="1"/>
    </xf>
    <xf numFmtId="0" fontId="0" fillId="7" borderId="89" xfId="0" applyFill="1" applyBorder="1" applyAlignment="1" applyProtection="1">
      <alignment horizontal="left" vertical="top" wrapText="1"/>
    </xf>
    <xf numFmtId="0" fontId="0" fillId="7" borderId="100" xfId="0" applyFill="1" applyBorder="1" applyAlignment="1" applyProtection="1">
      <alignment horizontal="left" vertical="top" wrapText="1"/>
    </xf>
    <xf numFmtId="0" fontId="5" fillId="0" borderId="16" xfId="0" applyFont="1" applyFill="1" applyBorder="1" applyAlignment="1" applyProtection="1">
      <alignment horizontal="center" vertical="center" wrapText="1"/>
    </xf>
    <xf numFmtId="0" fontId="5" fillId="0" borderId="60" xfId="0" applyFont="1" applyFill="1" applyBorder="1" applyAlignment="1" applyProtection="1">
      <alignment horizontal="center" vertical="center" wrapText="1"/>
    </xf>
    <xf numFmtId="0" fontId="0" fillId="0" borderId="89" xfId="0" applyFill="1" applyBorder="1" applyAlignment="1" applyProtection="1">
      <alignment horizontal="center" vertical="center" wrapText="1"/>
    </xf>
    <xf numFmtId="0" fontId="0" fillId="0" borderId="22" xfId="0" applyFill="1" applyBorder="1" applyAlignment="1" applyProtection="1">
      <alignment horizontal="center" vertical="center" wrapText="1"/>
    </xf>
    <xf numFmtId="0" fontId="0" fillId="0" borderId="23" xfId="0"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2" fontId="3" fillId="7" borderId="92" xfId="0" applyNumberFormat="1" applyFont="1" applyFill="1" applyBorder="1" applyAlignment="1" applyProtection="1">
      <alignment horizontal="center" vertical="center" wrapText="1"/>
    </xf>
    <xf numFmtId="2" fontId="38" fillId="7" borderId="93" xfId="0" applyNumberFormat="1" applyFont="1" applyFill="1" applyBorder="1" applyAlignment="1" applyProtection="1">
      <alignment horizontal="center" vertical="center" wrapText="1"/>
    </xf>
    <xf numFmtId="2" fontId="3" fillId="7" borderId="22" xfId="0" applyNumberFormat="1" applyFont="1" applyFill="1" applyBorder="1" applyAlignment="1" applyProtection="1">
      <alignment horizontal="center" vertical="center" wrapText="1"/>
    </xf>
    <xf numFmtId="2" fontId="3" fillId="7" borderId="0" xfId="0" applyNumberFormat="1" applyFont="1" applyFill="1" applyBorder="1" applyAlignment="1" applyProtection="1">
      <alignment horizontal="center" vertical="center" wrapText="1"/>
    </xf>
    <xf numFmtId="2" fontId="38" fillId="7" borderId="0" xfId="0" applyNumberFormat="1" applyFont="1" applyFill="1" applyBorder="1" applyAlignment="1" applyProtection="1">
      <alignment horizontal="center" vertical="center" wrapText="1"/>
    </xf>
    <xf numFmtId="0" fontId="0" fillId="5" borderId="104" xfId="0" applyFill="1" applyBorder="1" applyAlignment="1" applyProtection="1">
      <alignment horizontal="center" vertical="center"/>
    </xf>
    <xf numFmtId="0" fontId="3" fillId="0" borderId="15" xfId="0" applyFont="1" applyFill="1" applyBorder="1" applyAlignment="1" applyProtection="1">
      <alignment horizontal="center" vertical="top" wrapText="1"/>
    </xf>
    <xf numFmtId="0" fontId="72" fillId="0" borderId="28" xfId="0" applyFont="1" applyFill="1" applyBorder="1" applyAlignment="1" applyProtection="1">
      <alignment horizontal="center" vertical="center"/>
    </xf>
    <xf numFmtId="0" fontId="2" fillId="0" borderId="163" xfId="0" applyFont="1" applyFill="1" applyBorder="1" applyAlignment="1" applyProtection="1">
      <alignment horizontal="center" vertical="center" wrapText="1"/>
    </xf>
    <xf numFmtId="0" fontId="2" fillId="0" borderId="42" xfId="0" applyFont="1" applyFill="1" applyBorder="1" applyAlignment="1" applyProtection="1">
      <alignment horizontal="center" vertical="center" wrapText="1"/>
    </xf>
    <xf numFmtId="0" fontId="2" fillId="0" borderId="164" xfId="0" applyFont="1" applyFill="1" applyBorder="1" applyAlignment="1" applyProtection="1">
      <alignment horizontal="center" vertical="center" wrapText="1"/>
    </xf>
    <xf numFmtId="0" fontId="2" fillId="0" borderId="53" xfId="0" applyFont="1" applyFill="1" applyBorder="1" applyAlignment="1" applyProtection="1">
      <alignment horizontal="center" vertical="center" wrapText="1"/>
    </xf>
    <xf numFmtId="0" fontId="2" fillId="0" borderId="41" xfId="0" applyFont="1" applyFill="1" applyBorder="1" applyAlignment="1" applyProtection="1">
      <alignment horizontal="center" vertical="center" wrapText="1"/>
    </xf>
    <xf numFmtId="0" fontId="2" fillId="0" borderId="165" xfId="0" applyFont="1" applyFill="1" applyBorder="1" applyAlignment="1" applyProtection="1">
      <alignment horizontal="center" vertical="center" wrapText="1"/>
    </xf>
    <xf numFmtId="0" fontId="14" fillId="0" borderId="108"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4" fillId="0" borderId="166" xfId="0" applyFont="1" applyFill="1" applyBorder="1" applyAlignment="1" applyProtection="1">
      <alignment horizontal="center" vertical="top" wrapText="1"/>
    </xf>
    <xf numFmtId="0" fontId="14" fillId="0" borderId="52" xfId="0" applyFont="1" applyFill="1" applyBorder="1" applyAlignment="1" applyProtection="1">
      <alignment horizontal="center" vertical="top" wrapText="1"/>
    </xf>
    <xf numFmtId="0" fontId="14" fillId="0" borderId="14" xfId="0" applyFont="1" applyFill="1" applyBorder="1" applyAlignment="1" applyProtection="1">
      <alignment horizontal="center" vertical="top" wrapText="1"/>
    </xf>
    <xf numFmtId="0" fontId="14" fillId="0" borderId="167" xfId="0" applyFont="1" applyFill="1" applyBorder="1" applyAlignment="1" applyProtection="1">
      <alignment horizontal="center" vertical="top" wrapText="1"/>
    </xf>
    <xf numFmtId="0" fontId="57" fillId="0" borderId="20" xfId="0" applyFont="1" applyFill="1" applyBorder="1" applyAlignment="1" applyProtection="1">
      <alignment horizontal="center" vertical="top" wrapText="1"/>
    </xf>
    <xf numFmtId="2" fontId="14" fillId="10" borderId="85" xfId="0" applyNumberFormat="1" applyFont="1" applyFill="1" applyBorder="1" applyAlignment="1" applyProtection="1">
      <alignment horizontal="center" vertical="center"/>
    </xf>
    <xf numFmtId="2" fontId="14" fillId="10" borderId="84" xfId="0" applyNumberFormat="1" applyFont="1" applyFill="1" applyBorder="1" applyAlignment="1" applyProtection="1">
      <alignment horizontal="center" vertical="center"/>
    </xf>
    <xf numFmtId="2" fontId="53" fillId="10" borderId="120" xfId="0" applyNumberFormat="1" applyFont="1" applyFill="1" applyBorder="1" applyAlignment="1" applyProtection="1">
      <alignment horizontal="center" vertical="center" wrapText="1"/>
    </xf>
    <xf numFmtId="2" fontId="53" fillId="10" borderId="121" xfId="0" applyNumberFormat="1" applyFont="1" applyFill="1" applyBorder="1" applyAlignment="1" applyProtection="1">
      <alignment horizontal="center" vertical="center" wrapText="1"/>
    </xf>
    <xf numFmtId="0" fontId="8" fillId="5" borderId="92" xfId="0" applyFont="1" applyFill="1" applyBorder="1" applyAlignment="1" applyProtection="1">
      <alignment horizontal="left" vertical="top" wrapText="1"/>
    </xf>
    <xf numFmtId="0" fontId="8" fillId="5" borderId="104" xfId="0" applyFont="1" applyFill="1" applyBorder="1" applyAlignment="1" applyProtection="1">
      <alignment horizontal="left" vertical="top"/>
    </xf>
    <xf numFmtId="0" fontId="8" fillId="5" borderId="105" xfId="0" applyFont="1" applyFill="1" applyBorder="1" applyAlignment="1" applyProtection="1">
      <alignment horizontal="left" vertical="top"/>
    </xf>
    <xf numFmtId="0" fontId="8" fillId="5" borderId="58" xfId="0" applyFont="1" applyFill="1" applyBorder="1" applyAlignment="1" applyProtection="1">
      <alignment horizontal="left" vertical="center" wrapText="1"/>
    </xf>
    <xf numFmtId="0" fontId="8" fillId="5" borderId="16" xfId="0" applyFont="1" applyFill="1" applyBorder="1" applyAlignment="1" applyProtection="1">
      <alignment horizontal="left" vertical="center" wrapText="1"/>
    </xf>
    <xf numFmtId="0" fontId="8" fillId="5" borderId="17" xfId="0" applyFont="1" applyFill="1" applyBorder="1" applyAlignment="1" applyProtection="1">
      <alignment horizontal="left" vertical="center" wrapText="1"/>
    </xf>
    <xf numFmtId="0" fontId="8" fillId="5" borderId="102" xfId="0" applyFont="1" applyFill="1" applyBorder="1" applyAlignment="1" applyProtection="1">
      <alignment horizontal="left" vertical="center" wrapText="1"/>
    </xf>
    <xf numFmtId="0" fontId="8" fillId="5" borderId="99" xfId="0" applyFont="1" applyFill="1" applyBorder="1" applyAlignment="1" applyProtection="1">
      <alignment horizontal="left" vertical="center" wrapText="1"/>
    </xf>
    <xf numFmtId="0" fontId="8" fillId="5" borderId="100" xfId="0" applyFont="1" applyFill="1" applyBorder="1" applyAlignment="1" applyProtection="1">
      <alignment horizontal="left" vertical="center" wrapText="1"/>
    </xf>
    <xf numFmtId="0" fontId="8" fillId="7" borderId="85" xfId="0" applyFont="1" applyFill="1" applyBorder="1" applyAlignment="1" applyProtection="1">
      <alignment horizontal="left" vertical="top" wrapText="1"/>
    </xf>
    <xf numFmtId="0" fontId="8" fillId="7" borderId="84" xfId="0" applyFont="1" applyFill="1" applyBorder="1" applyAlignment="1" applyProtection="1">
      <alignment horizontal="left" vertical="top" wrapText="1"/>
    </xf>
    <xf numFmtId="0" fontId="8" fillId="7" borderId="58" xfId="0" applyFont="1" applyFill="1" applyBorder="1" applyAlignment="1" applyProtection="1">
      <alignment horizontal="left" vertical="center" wrapText="1"/>
    </xf>
    <xf numFmtId="0" fontId="8" fillId="7" borderId="16" xfId="0" applyFont="1" applyFill="1" applyBorder="1" applyAlignment="1" applyProtection="1">
      <alignment horizontal="left" vertical="center" wrapText="1"/>
    </xf>
    <xf numFmtId="0" fontId="8" fillId="7" borderId="117" xfId="0" applyFont="1" applyFill="1" applyBorder="1" applyAlignment="1" applyProtection="1">
      <alignment horizontal="left" vertical="center" wrapText="1"/>
    </xf>
    <xf numFmtId="0" fontId="8" fillId="7" borderId="118" xfId="0" applyFont="1" applyFill="1" applyBorder="1" applyAlignment="1" applyProtection="1">
      <alignment horizontal="left" vertical="center" wrapText="1"/>
    </xf>
    <xf numFmtId="0" fontId="53" fillId="10" borderId="61" xfId="0" applyFont="1" applyFill="1" applyBorder="1" applyAlignment="1" applyProtection="1">
      <alignment horizontal="center" vertical="center" wrapText="1"/>
    </xf>
    <xf numFmtId="0" fontId="53" fillId="10" borderId="121" xfId="0" applyFont="1" applyFill="1" applyBorder="1" applyAlignment="1" applyProtection="1">
      <alignment horizontal="center" vertical="center" wrapText="1"/>
    </xf>
    <xf numFmtId="0" fontId="14" fillId="10" borderId="92" xfId="0" applyFont="1" applyFill="1" applyBorder="1" applyAlignment="1" applyProtection="1">
      <alignment horizontal="center" vertical="center"/>
    </xf>
    <xf numFmtId="0" fontId="14" fillId="10" borderId="89" xfId="0" applyFont="1" applyFill="1" applyBorder="1" applyAlignment="1" applyProtection="1">
      <alignment horizontal="center" vertical="center"/>
    </xf>
    <xf numFmtId="0" fontId="8" fillId="5" borderId="96" xfId="0" applyFont="1" applyFill="1" applyBorder="1" applyAlignment="1" applyProtection="1">
      <alignment horizontal="left" vertical="top" wrapText="1"/>
    </xf>
    <xf numFmtId="0" fontId="8" fillId="5" borderId="89" xfId="0" applyFont="1" applyFill="1" applyBorder="1" applyAlignment="1" applyProtection="1">
      <alignment horizontal="left" vertical="top" wrapText="1"/>
    </xf>
    <xf numFmtId="0" fontId="8" fillId="7" borderId="116" xfId="0" applyFont="1" applyFill="1" applyBorder="1" applyAlignment="1" applyProtection="1">
      <alignment horizontal="left" vertical="top" wrapText="1"/>
    </xf>
    <xf numFmtId="0" fontId="8" fillId="7" borderId="86" xfId="0" applyFont="1" applyFill="1" applyBorder="1" applyAlignment="1" applyProtection="1">
      <alignment horizontal="left" vertical="top" wrapText="1"/>
    </xf>
    <xf numFmtId="0" fontId="8" fillId="5" borderId="14" xfId="0" applyFont="1" applyFill="1" applyBorder="1" applyAlignment="1" applyProtection="1">
      <alignment horizontal="left" vertical="center" wrapText="1"/>
    </xf>
    <xf numFmtId="0" fontId="8" fillId="5" borderId="85" xfId="0" applyFont="1" applyFill="1" applyBorder="1" applyAlignment="1" applyProtection="1">
      <alignment horizontal="left" vertical="top" wrapText="1"/>
    </xf>
    <xf numFmtId="0" fontId="3" fillId="5" borderId="84" xfId="0" applyFont="1" applyFill="1" applyBorder="1" applyAlignment="1" applyProtection="1">
      <alignment horizontal="left" vertical="top"/>
    </xf>
    <xf numFmtId="0" fontId="8" fillId="5" borderId="102" xfId="0" applyFont="1" applyFill="1" applyBorder="1" applyAlignment="1" applyProtection="1">
      <alignment horizontal="left" vertical="center"/>
    </xf>
    <xf numFmtId="0" fontId="8" fillId="5" borderId="99" xfId="0" applyFont="1" applyFill="1" applyBorder="1" applyAlignment="1" applyProtection="1">
      <alignment horizontal="left" vertical="center"/>
    </xf>
    <xf numFmtId="0" fontId="8" fillId="5" borderId="100" xfId="0" applyFont="1" applyFill="1" applyBorder="1" applyAlignment="1" applyProtection="1">
      <alignment horizontal="left" vertical="center"/>
    </xf>
    <xf numFmtId="0" fontId="8" fillId="5" borderId="0" xfId="0" applyFont="1" applyFill="1" applyBorder="1" applyAlignment="1" applyProtection="1">
      <alignment horizontal="left" vertical="top" wrapText="1"/>
    </xf>
    <xf numFmtId="0" fontId="8" fillId="5" borderId="23" xfId="0" applyFont="1" applyFill="1" applyBorder="1" applyAlignment="1" applyProtection="1">
      <alignment horizontal="left" vertical="top" wrapText="1"/>
    </xf>
    <xf numFmtId="0" fontId="65" fillId="0" borderId="29" xfId="0" applyFont="1" applyFill="1" applyBorder="1" applyAlignment="1">
      <alignment horizontal="center" vertical="center"/>
    </xf>
    <xf numFmtId="0" fontId="65" fillId="0" borderId="172" xfId="0" applyFont="1" applyFill="1" applyBorder="1" applyAlignment="1">
      <alignment horizontal="center" vertical="center"/>
    </xf>
    <xf numFmtId="0" fontId="65" fillId="0" borderId="30" xfId="0" applyFont="1" applyFill="1" applyBorder="1" applyAlignment="1">
      <alignment horizontal="center" vertical="center"/>
    </xf>
    <xf numFmtId="0" fontId="24" fillId="0" borderId="15"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0" xfId="0" applyFont="1" applyFill="1" applyBorder="1" applyAlignment="1">
      <alignment horizontal="left" vertical="top" wrapText="1"/>
    </xf>
  </cellXfs>
  <cellStyles count="2">
    <cellStyle name="Normal" xfId="0" builtinId="0"/>
    <cellStyle name="Normal 2" xfId="1" xr:uid="{00000000-0005-0000-0000-000002000000}"/>
  </cellStyles>
  <dxfs count="2">
    <dxf>
      <font>
        <color rgb="FFFF0000"/>
      </font>
    </dxf>
    <dxf>
      <font>
        <color rgb="FFFF0000"/>
      </font>
    </dxf>
  </dxfs>
  <tableStyles count="0" defaultTableStyle="TableStyleMedium9" defaultPivotStyle="PivotStyleLight16"/>
  <colors>
    <mruColors>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4.tiff"/><Relationship Id="rId1" Type="http://schemas.openxmlformats.org/officeDocument/2006/relationships/image" Target="../media/image3.tiff"/><Relationship Id="rId4" Type="http://schemas.openxmlformats.org/officeDocument/2006/relationships/image" Target="../media/image6.tiff"/></Relationships>
</file>

<file path=xl/drawings/drawing1.xml><?xml version="1.0" encoding="utf-8"?>
<xdr:wsDr xmlns:xdr="http://schemas.openxmlformats.org/drawingml/2006/spreadsheetDrawing" xmlns:a="http://schemas.openxmlformats.org/drawingml/2006/main">
  <xdr:twoCellAnchor editAs="oneCell">
    <xdr:from>
      <xdr:col>1</xdr:col>
      <xdr:colOff>168766</xdr:colOff>
      <xdr:row>2</xdr:row>
      <xdr:rowOff>152400</xdr:rowOff>
    </xdr:from>
    <xdr:to>
      <xdr:col>1</xdr:col>
      <xdr:colOff>635795</xdr:colOff>
      <xdr:row>2</xdr:row>
      <xdr:rowOff>457834</xdr:rowOff>
    </xdr:to>
    <xdr:grpSp>
      <xdr:nvGrpSpPr>
        <xdr:cNvPr id="2" name="Group 3">
          <a:extLst>
            <a:ext uri="{FF2B5EF4-FFF2-40B4-BE49-F238E27FC236}">
              <a16:creationId xmlns:a16="http://schemas.microsoft.com/office/drawing/2014/main" id="{412D3853-F5FA-4A1D-B51D-469A7D8E2E26}"/>
            </a:ext>
          </a:extLst>
        </xdr:cNvPr>
        <xdr:cNvGrpSpPr/>
      </xdr:nvGrpSpPr>
      <xdr:grpSpPr>
        <a:xfrm>
          <a:off x="729683" y="512233"/>
          <a:ext cx="467029" cy="305434"/>
          <a:chOff x="0" y="0"/>
          <a:chExt cx="446405" cy="305435"/>
        </a:xfrm>
      </xdr:grpSpPr>
      <xdr:pic>
        <xdr:nvPicPr>
          <xdr:cNvPr id="3" name="image1.png">
            <a:extLst>
              <a:ext uri="{FF2B5EF4-FFF2-40B4-BE49-F238E27FC236}">
                <a16:creationId xmlns:a16="http://schemas.microsoft.com/office/drawing/2014/main" id="{8A483A2D-E0D4-48F3-88D0-709A28A78A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6404" cy="133984"/>
          </a:xfrm>
          <a:prstGeom prst="rect">
            <a:avLst/>
          </a:prstGeom>
        </xdr:spPr>
      </xdr:pic>
      <xdr:sp macro="" textlink="">
        <xdr:nvSpPr>
          <xdr:cNvPr id="4" name="Shape 5">
            <a:extLst>
              <a:ext uri="{FF2B5EF4-FFF2-40B4-BE49-F238E27FC236}">
                <a16:creationId xmlns:a16="http://schemas.microsoft.com/office/drawing/2014/main" id="{0A661440-1FFF-418A-8A9A-BCBC80989632}"/>
              </a:ext>
            </a:extLst>
          </xdr:cNvPr>
          <xdr:cNvSpPr/>
        </xdr:nvSpPr>
        <xdr:spPr>
          <a:xfrm>
            <a:off x="4444" y="147320"/>
            <a:ext cx="436245" cy="158115"/>
          </a:xfrm>
          <a:custGeom>
            <a:avLst/>
            <a:gdLst/>
            <a:ahLst/>
            <a:cxnLst/>
            <a:rect l="0" t="0" r="0" b="0"/>
            <a:pathLst>
              <a:path w="436245" h="158115">
                <a:moveTo>
                  <a:pt x="436245" y="35559"/>
                </a:moveTo>
                <a:lnTo>
                  <a:pt x="389255" y="35559"/>
                </a:lnTo>
                <a:lnTo>
                  <a:pt x="314960" y="38734"/>
                </a:lnTo>
                <a:lnTo>
                  <a:pt x="269240" y="42544"/>
                </a:lnTo>
                <a:lnTo>
                  <a:pt x="218440" y="48259"/>
                </a:lnTo>
                <a:lnTo>
                  <a:pt x="165100" y="55879"/>
                </a:lnTo>
                <a:lnTo>
                  <a:pt x="109855" y="66674"/>
                </a:lnTo>
                <a:lnTo>
                  <a:pt x="54610" y="80009"/>
                </a:lnTo>
                <a:lnTo>
                  <a:pt x="0" y="97154"/>
                </a:lnTo>
                <a:lnTo>
                  <a:pt x="0" y="158114"/>
                </a:lnTo>
                <a:lnTo>
                  <a:pt x="436245" y="158114"/>
                </a:lnTo>
                <a:lnTo>
                  <a:pt x="436245" y="35559"/>
                </a:lnTo>
                <a:close/>
              </a:path>
              <a:path w="436245" h="158115">
                <a:moveTo>
                  <a:pt x="134620" y="35559"/>
                </a:moveTo>
                <a:lnTo>
                  <a:pt x="92075" y="35559"/>
                </a:lnTo>
                <a:lnTo>
                  <a:pt x="0" y="82549"/>
                </a:lnTo>
                <a:lnTo>
                  <a:pt x="103505" y="43179"/>
                </a:lnTo>
                <a:lnTo>
                  <a:pt x="134620" y="35559"/>
                </a:lnTo>
                <a:close/>
              </a:path>
              <a:path w="436245" h="158115">
                <a:moveTo>
                  <a:pt x="62865" y="30479"/>
                </a:moveTo>
                <a:lnTo>
                  <a:pt x="38735" y="31114"/>
                </a:lnTo>
                <a:lnTo>
                  <a:pt x="0" y="33019"/>
                </a:lnTo>
                <a:lnTo>
                  <a:pt x="0" y="50164"/>
                </a:lnTo>
                <a:lnTo>
                  <a:pt x="6985" y="47624"/>
                </a:lnTo>
                <a:lnTo>
                  <a:pt x="20954" y="44449"/>
                </a:lnTo>
                <a:lnTo>
                  <a:pt x="92075" y="35559"/>
                </a:lnTo>
                <a:lnTo>
                  <a:pt x="134620" y="35559"/>
                </a:lnTo>
                <a:lnTo>
                  <a:pt x="144780" y="33019"/>
                </a:lnTo>
                <a:lnTo>
                  <a:pt x="97155" y="33019"/>
                </a:lnTo>
                <a:lnTo>
                  <a:pt x="81915" y="31749"/>
                </a:lnTo>
                <a:lnTo>
                  <a:pt x="62865" y="30479"/>
                </a:lnTo>
                <a:close/>
              </a:path>
              <a:path w="436245" h="158115">
                <a:moveTo>
                  <a:pt x="127635" y="17144"/>
                </a:moveTo>
                <a:lnTo>
                  <a:pt x="43180" y="17144"/>
                </a:lnTo>
                <a:lnTo>
                  <a:pt x="81280" y="19684"/>
                </a:lnTo>
                <a:lnTo>
                  <a:pt x="127000" y="23494"/>
                </a:lnTo>
                <a:lnTo>
                  <a:pt x="98425" y="32384"/>
                </a:lnTo>
                <a:lnTo>
                  <a:pt x="97155" y="33019"/>
                </a:lnTo>
                <a:lnTo>
                  <a:pt x="144780" y="33019"/>
                </a:lnTo>
                <a:lnTo>
                  <a:pt x="183515" y="23494"/>
                </a:lnTo>
                <a:lnTo>
                  <a:pt x="244236" y="20319"/>
                </a:lnTo>
                <a:lnTo>
                  <a:pt x="136525" y="20319"/>
                </a:lnTo>
                <a:lnTo>
                  <a:pt x="127635" y="17144"/>
                </a:lnTo>
                <a:close/>
              </a:path>
              <a:path w="436245" h="158115">
                <a:moveTo>
                  <a:pt x="436245" y="18414"/>
                </a:moveTo>
                <a:lnTo>
                  <a:pt x="280670" y="18414"/>
                </a:lnTo>
                <a:lnTo>
                  <a:pt x="436245" y="20954"/>
                </a:lnTo>
                <a:lnTo>
                  <a:pt x="436245" y="18414"/>
                </a:lnTo>
                <a:close/>
              </a:path>
              <a:path w="436245" h="158115">
                <a:moveTo>
                  <a:pt x="0" y="2539"/>
                </a:moveTo>
                <a:lnTo>
                  <a:pt x="0" y="20319"/>
                </a:lnTo>
                <a:lnTo>
                  <a:pt x="20320" y="17779"/>
                </a:lnTo>
                <a:lnTo>
                  <a:pt x="43180" y="17144"/>
                </a:lnTo>
                <a:lnTo>
                  <a:pt x="127635" y="17144"/>
                </a:lnTo>
                <a:lnTo>
                  <a:pt x="114935" y="12699"/>
                </a:lnTo>
                <a:lnTo>
                  <a:pt x="88265" y="6349"/>
                </a:lnTo>
                <a:lnTo>
                  <a:pt x="54610" y="3809"/>
                </a:lnTo>
                <a:lnTo>
                  <a:pt x="0" y="2539"/>
                </a:lnTo>
                <a:close/>
              </a:path>
              <a:path w="436245" h="158115">
                <a:moveTo>
                  <a:pt x="275590" y="0"/>
                </a:moveTo>
                <a:lnTo>
                  <a:pt x="176530" y="7619"/>
                </a:lnTo>
                <a:lnTo>
                  <a:pt x="136525" y="20319"/>
                </a:lnTo>
                <a:lnTo>
                  <a:pt x="244236" y="20319"/>
                </a:lnTo>
                <a:lnTo>
                  <a:pt x="280670" y="18414"/>
                </a:lnTo>
                <a:lnTo>
                  <a:pt x="436245" y="18414"/>
                </a:lnTo>
                <a:lnTo>
                  <a:pt x="436245" y="2539"/>
                </a:lnTo>
                <a:lnTo>
                  <a:pt x="275590" y="0"/>
                </a:lnTo>
                <a:close/>
              </a:path>
            </a:pathLst>
          </a:custGeom>
          <a:solidFill>
            <a:srgbClr val="FFFFFF"/>
          </a:solidFill>
        </xdr:spPr>
      </xdr:sp>
    </xdr:grpSp>
    <xdr:clientData/>
  </xdr:twoCellAnchor>
  <xdr:twoCellAnchor editAs="oneCell">
    <xdr:from>
      <xdr:col>1</xdr:col>
      <xdr:colOff>740833</xdr:colOff>
      <xdr:row>2</xdr:row>
      <xdr:rowOff>153881</xdr:rowOff>
    </xdr:from>
    <xdr:to>
      <xdr:col>1</xdr:col>
      <xdr:colOff>1307986</xdr:colOff>
      <xdr:row>2</xdr:row>
      <xdr:rowOff>431376</xdr:rowOff>
    </xdr:to>
    <xdr:pic>
      <xdr:nvPicPr>
        <xdr:cNvPr id="5" name="image2.png">
          <a:extLst>
            <a:ext uri="{FF2B5EF4-FFF2-40B4-BE49-F238E27FC236}">
              <a16:creationId xmlns:a16="http://schemas.microsoft.com/office/drawing/2014/main" id="{0374F01C-2D67-4B59-A93A-177487E6B5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1750" y="312631"/>
          <a:ext cx="567153" cy="277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70138</xdr:rowOff>
    </xdr:from>
    <xdr:to>
      <xdr:col>18</xdr:col>
      <xdr:colOff>384048</xdr:colOff>
      <xdr:row>194</xdr:row>
      <xdr:rowOff>85613</xdr:rowOff>
    </xdr:to>
    <xdr:grpSp>
      <xdr:nvGrpSpPr>
        <xdr:cNvPr id="10" name="Group 9">
          <a:extLst>
            <a:ext uri="{FF2B5EF4-FFF2-40B4-BE49-F238E27FC236}">
              <a16:creationId xmlns:a16="http://schemas.microsoft.com/office/drawing/2014/main" id="{C0B71FAA-3060-4014-9A68-7BD593E83CF5}"/>
            </a:ext>
          </a:extLst>
        </xdr:cNvPr>
        <xdr:cNvGrpSpPr/>
      </xdr:nvGrpSpPr>
      <xdr:grpSpPr>
        <a:xfrm>
          <a:off x="0" y="489238"/>
          <a:ext cx="10442448" cy="31714675"/>
          <a:chOff x="0" y="1013113"/>
          <a:chExt cx="10099548" cy="30495475"/>
        </a:xfrm>
      </xdr:grpSpPr>
      <xdr:pic>
        <xdr:nvPicPr>
          <xdr:cNvPr id="3" name="Picture 2">
            <a:extLst>
              <a:ext uri="{FF2B5EF4-FFF2-40B4-BE49-F238E27FC236}">
                <a16:creationId xmlns:a16="http://schemas.microsoft.com/office/drawing/2014/main" id="{DD9A3C56-9352-4F5C-9DD1-4B295D153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13113"/>
            <a:ext cx="10099548" cy="7550023"/>
          </a:xfrm>
          <a:prstGeom prst="rect">
            <a:avLst/>
          </a:prstGeom>
          <a:ln>
            <a:solidFill>
              <a:schemeClr val="tx1"/>
            </a:solidFill>
          </a:ln>
        </xdr:spPr>
      </xdr:pic>
      <xdr:pic>
        <xdr:nvPicPr>
          <xdr:cNvPr id="5" name="Picture 4">
            <a:extLst>
              <a:ext uri="{FF2B5EF4-FFF2-40B4-BE49-F238E27FC236}">
                <a16:creationId xmlns:a16="http://schemas.microsoft.com/office/drawing/2014/main" id="{4967176D-161D-4563-8FEB-B20CA61AB2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8667660"/>
            <a:ext cx="10085694" cy="7561279"/>
          </a:xfrm>
          <a:prstGeom prst="rect">
            <a:avLst/>
          </a:prstGeom>
          <a:ln>
            <a:solidFill>
              <a:schemeClr val="tx1"/>
            </a:solidFill>
          </a:ln>
        </xdr:spPr>
      </xdr:pic>
      <xdr:pic>
        <xdr:nvPicPr>
          <xdr:cNvPr id="7" name="Picture 6">
            <a:extLst>
              <a:ext uri="{FF2B5EF4-FFF2-40B4-BE49-F238E27FC236}">
                <a16:creationId xmlns:a16="http://schemas.microsoft.com/office/drawing/2014/main" id="{0D4D9C90-093D-49CC-9EDC-C8FC96934F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6304598"/>
            <a:ext cx="10085694" cy="7546848"/>
          </a:xfrm>
          <a:prstGeom prst="rect">
            <a:avLst/>
          </a:prstGeom>
          <a:ln>
            <a:solidFill>
              <a:schemeClr val="tx1"/>
            </a:solidFill>
          </a:ln>
        </xdr:spPr>
      </xdr:pic>
      <xdr:pic>
        <xdr:nvPicPr>
          <xdr:cNvPr id="9" name="Picture 8">
            <a:extLst>
              <a:ext uri="{FF2B5EF4-FFF2-40B4-BE49-F238E27FC236}">
                <a16:creationId xmlns:a16="http://schemas.microsoft.com/office/drawing/2014/main" id="{B46B379C-F292-4E70-8B13-F99DDDED7A8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3947309"/>
            <a:ext cx="10085694" cy="7561279"/>
          </a:xfrm>
          <a:prstGeom prst="rect">
            <a:avLst/>
          </a:prstGeom>
          <a:ln>
            <a:solidFill>
              <a:schemeClr val="tx1"/>
            </a:solid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journeynorth.org/monarchs" TargetMode="External"/><Relationship Id="rId1" Type="http://schemas.openxmlformats.org/officeDocument/2006/relationships/hyperlink" Target="https://monarchlab.org/mlm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J45"/>
  <sheetViews>
    <sheetView view="pageBreakPreview" topLeftCell="A17" zoomScale="70" zoomScaleNormal="140" zoomScaleSheetLayoutView="70" workbookViewId="0">
      <selection sqref="A1:BG1"/>
    </sheetView>
  </sheetViews>
  <sheetFormatPr defaultColWidth="9.296875" defaultRowHeight="13" x14ac:dyDescent="0.3"/>
  <cols>
    <col min="1" max="1" width="4" style="24" customWidth="1"/>
    <col min="2" max="2" width="26.69921875" style="24" customWidth="1"/>
    <col min="3" max="3" width="2.19921875" style="24" customWidth="1"/>
    <col min="4" max="4" width="5.296875" style="24" customWidth="1"/>
    <col min="5" max="5" width="11.19921875" style="24" customWidth="1"/>
    <col min="6" max="6" width="1.19921875" style="24" customWidth="1"/>
    <col min="7" max="7" width="1" style="24" customWidth="1"/>
    <col min="8" max="8" width="1.19921875" style="24" hidden="1" customWidth="1"/>
    <col min="9" max="9" width="1.69921875" style="24" customWidth="1"/>
    <col min="10" max="10" width="1.19921875" style="24" customWidth="1"/>
    <col min="11" max="11" width="3.5" style="24" customWidth="1"/>
    <col min="12" max="13" width="1.19921875" style="24" customWidth="1"/>
    <col min="14" max="14" width="4.69921875" style="24" customWidth="1"/>
    <col min="15" max="15" width="5.19921875" style="24" customWidth="1"/>
    <col min="16" max="16" width="1.19921875" style="24" customWidth="1"/>
    <col min="17" max="17" width="0.19921875" style="24" customWidth="1"/>
    <col min="18" max="18" width="1.19921875" style="24" customWidth="1"/>
    <col min="19" max="19" width="2.19921875" style="24" customWidth="1"/>
    <col min="20" max="20" width="1" style="24" customWidth="1"/>
    <col min="21" max="21" width="0.796875" style="24" customWidth="1"/>
    <col min="22" max="22" width="3.69921875" style="24" customWidth="1"/>
    <col min="23" max="23" width="2.296875" style="24" customWidth="1"/>
    <col min="24" max="24" width="3.296875" style="24" customWidth="1"/>
    <col min="25" max="25" width="2.19921875" style="24" customWidth="1"/>
    <col min="26" max="26" width="1.19921875" style="24" customWidth="1"/>
    <col min="27" max="27" width="4" style="24" customWidth="1"/>
    <col min="28" max="28" width="1.19921875" style="24" hidden="1" customWidth="1"/>
    <col min="29" max="31" width="2.19921875" style="24" customWidth="1"/>
    <col min="32" max="32" width="2.09765625" style="24" customWidth="1"/>
    <col min="33" max="33" width="3.69921875" style="24" customWidth="1"/>
    <col min="34" max="36" width="1.19921875" style="24" customWidth="1"/>
    <col min="37" max="37" width="2.19921875" style="24" customWidth="1"/>
    <col min="38" max="39" width="1.19921875" style="24" customWidth="1"/>
    <col min="40" max="40" width="2.5" style="24" customWidth="1"/>
    <col min="41" max="42" width="3.296875" style="24" customWidth="1"/>
    <col min="43" max="43" width="2.19921875" style="24" customWidth="1"/>
    <col min="44" max="44" width="2.796875" style="24" customWidth="1"/>
    <col min="45" max="45" width="3.296875" style="24" customWidth="1"/>
    <col min="46" max="46" width="1.19921875" style="24" customWidth="1"/>
    <col min="47" max="47" width="2.19921875" style="24" customWidth="1"/>
    <col min="48" max="48" width="4.5" style="24" customWidth="1"/>
    <col min="49" max="49" width="2.19921875" style="24" customWidth="1"/>
    <col min="50" max="50" width="2.5" style="24" customWidth="1"/>
    <col min="51" max="53" width="1.19921875" style="24" customWidth="1"/>
    <col min="54" max="54" width="5" style="24" customWidth="1"/>
    <col min="55" max="55" width="7" style="24" customWidth="1"/>
    <col min="56" max="56" width="3.296875" style="24" customWidth="1"/>
    <col min="57" max="57" width="1.5" style="24" customWidth="1"/>
    <col min="58" max="58" width="6.796875" style="24" customWidth="1"/>
    <col min="59" max="59" width="31.09765625" style="24" customWidth="1"/>
    <col min="60" max="62" width="9.296875" style="80"/>
    <col min="63" max="16384" width="9.296875" style="24"/>
  </cols>
  <sheetData>
    <row r="1" spans="1:62" s="157" customFormat="1" ht="23" customHeight="1" x14ac:dyDescent="0.3">
      <c r="A1" s="199" t="s">
        <v>232</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1"/>
      <c r="BH1" s="83"/>
      <c r="BI1" s="83"/>
      <c r="BJ1" s="83"/>
    </row>
    <row r="2" spans="1:62" ht="16" customHeight="1" x14ac:dyDescent="0.3">
      <c r="A2" s="202"/>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7"/>
    </row>
    <row r="3" spans="1:62" ht="15.5" x14ac:dyDescent="0.3">
      <c r="A3" s="195" t="s">
        <v>160</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7"/>
    </row>
    <row r="4" spans="1:62" ht="18" x14ac:dyDescent="0.3">
      <c r="A4" s="198"/>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7"/>
    </row>
    <row r="5" spans="1:62" ht="18" x14ac:dyDescent="0.3">
      <c r="A5" s="194"/>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7"/>
    </row>
    <row r="6" spans="1:62" ht="18" customHeight="1" x14ac:dyDescent="0.3">
      <c r="A6" s="188" t="s">
        <v>31</v>
      </c>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c r="AZ6" s="189"/>
      <c r="BA6" s="189"/>
      <c r="BB6" s="189"/>
      <c r="BC6" s="189"/>
      <c r="BD6" s="189"/>
      <c r="BE6" s="189"/>
      <c r="BF6" s="189"/>
      <c r="BG6" s="190"/>
    </row>
    <row r="7" spans="1:62" ht="15.5" x14ac:dyDescent="0.3">
      <c r="A7" s="185"/>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7"/>
    </row>
    <row r="8" spans="1:62" x14ac:dyDescent="0.3">
      <c r="A8" s="188" t="s">
        <v>233</v>
      </c>
      <c r="B8" s="189"/>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90"/>
    </row>
    <row r="9" spans="1:62" x14ac:dyDescent="0.3">
      <c r="A9" s="203"/>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90"/>
    </row>
    <row r="10" spans="1:62" x14ac:dyDescent="0.3">
      <c r="A10" s="203"/>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90"/>
    </row>
    <row r="11" spans="1:62" ht="43.5" customHeight="1" x14ac:dyDescent="0.3">
      <c r="A11" s="203"/>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row>
    <row r="12" spans="1:62" ht="15.5" x14ac:dyDescent="0.3">
      <c r="A12" s="185"/>
      <c r="B12" s="186"/>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7"/>
    </row>
    <row r="13" spans="1:62" ht="66.75" customHeight="1" x14ac:dyDescent="0.3">
      <c r="A13" s="188" t="s">
        <v>124</v>
      </c>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90"/>
    </row>
    <row r="14" spans="1:62" s="27" customFormat="1" ht="16.5" customHeight="1" x14ac:dyDescent="0.3">
      <c r="A14" s="191" t="s">
        <v>36</v>
      </c>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7"/>
      <c r="BH14" s="118"/>
      <c r="BI14" s="118"/>
      <c r="BJ14" s="118"/>
    </row>
    <row r="15" spans="1:62" s="27" customFormat="1" ht="30.75" customHeight="1" x14ac:dyDescent="0.3">
      <c r="A15" s="26"/>
      <c r="B15" s="192" t="s">
        <v>125</v>
      </c>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3"/>
      <c r="BH15" s="118"/>
      <c r="BI15" s="118"/>
      <c r="BJ15" s="118"/>
    </row>
    <row r="16" spans="1:62" s="27" customFormat="1" ht="33.75" customHeight="1" x14ac:dyDescent="0.3">
      <c r="A16" s="26"/>
      <c r="B16" s="192" t="s">
        <v>34</v>
      </c>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c r="BD16" s="189"/>
      <c r="BE16" s="189"/>
      <c r="BF16" s="189"/>
      <c r="BG16" s="190"/>
      <c r="BH16" s="118"/>
      <c r="BI16" s="118"/>
      <c r="BJ16" s="118"/>
    </row>
    <row r="17" spans="1:62" s="27" customFormat="1" ht="15" customHeight="1" x14ac:dyDescent="0.3">
      <c r="A17" s="185"/>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7"/>
      <c r="BH17" s="118"/>
      <c r="BI17" s="118"/>
      <c r="BJ17" s="118"/>
    </row>
    <row r="18" spans="1:62" s="27" customFormat="1" ht="17.25" customHeight="1" x14ac:dyDescent="0.3">
      <c r="A18" s="205" t="s">
        <v>126</v>
      </c>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7"/>
      <c r="BH18" s="118"/>
      <c r="BI18" s="118"/>
      <c r="BJ18" s="118"/>
    </row>
    <row r="19" spans="1:62" s="27" customFormat="1" ht="15.5" x14ac:dyDescent="0.3">
      <c r="A19" s="23"/>
      <c r="B19" s="192" t="s">
        <v>38</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90"/>
      <c r="BH19" s="118"/>
      <c r="BI19" s="118"/>
      <c r="BJ19" s="118"/>
    </row>
    <row r="20" spans="1:62" s="27" customFormat="1" ht="35.25" customHeight="1" x14ac:dyDescent="0.3">
      <c r="A20" s="23"/>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c r="BE20" s="189"/>
      <c r="BF20" s="189"/>
      <c r="BG20" s="190"/>
      <c r="BH20" s="118"/>
      <c r="BI20" s="118"/>
      <c r="BJ20" s="118"/>
    </row>
    <row r="21" spans="1:62" s="27" customFormat="1" ht="15.5" x14ac:dyDescent="0.3">
      <c r="A21" s="185"/>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186"/>
      <c r="BG21" s="187"/>
      <c r="BH21" s="118"/>
      <c r="BI21" s="118"/>
      <c r="BJ21" s="118"/>
    </row>
    <row r="22" spans="1:62" s="27" customFormat="1" ht="15" customHeight="1" x14ac:dyDescent="0.3">
      <c r="A22" s="205" t="s">
        <v>123</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9"/>
      <c r="BH22" s="118"/>
      <c r="BI22" s="118"/>
      <c r="BJ22" s="118"/>
    </row>
    <row r="23" spans="1:62" s="27" customFormat="1" ht="15" customHeight="1" x14ac:dyDescent="0.3">
      <c r="A23" s="205"/>
      <c r="B23" s="208"/>
      <c r="C23" s="208"/>
      <c r="D23" s="208"/>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9"/>
      <c r="BH23" s="118"/>
      <c r="BI23" s="118"/>
      <c r="BJ23" s="118"/>
    </row>
    <row r="24" spans="1:62" s="27" customFormat="1" ht="41" customHeight="1" x14ac:dyDescent="0.3">
      <c r="A24" s="205"/>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9"/>
      <c r="BH24" s="118"/>
      <c r="BI24" s="118"/>
      <c r="BJ24" s="118"/>
    </row>
    <row r="25" spans="1:62" s="27" customFormat="1" ht="15" customHeight="1" x14ac:dyDescent="0.3">
      <c r="A25" s="25"/>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20"/>
      <c r="BH25" s="118"/>
      <c r="BI25" s="118"/>
      <c r="BJ25" s="118"/>
    </row>
    <row r="26" spans="1:62" s="27" customFormat="1" ht="15" customHeight="1" x14ac:dyDescent="0.3">
      <c r="A26" s="188" t="s">
        <v>155</v>
      </c>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3"/>
      <c r="BH26" s="118"/>
      <c r="BI26" s="118"/>
      <c r="BJ26" s="118"/>
    </row>
    <row r="27" spans="1:62" s="27" customFormat="1" ht="15" customHeight="1" x14ac:dyDescent="0.3">
      <c r="A27" s="188"/>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3"/>
      <c r="BH27" s="118"/>
      <c r="BI27" s="118"/>
      <c r="BJ27" s="118"/>
    </row>
    <row r="28" spans="1:62" s="27" customFormat="1" ht="15" customHeight="1" x14ac:dyDescent="0.3">
      <c r="A28" s="188"/>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3"/>
      <c r="BH28" s="118"/>
      <c r="BI28" s="118"/>
      <c r="BJ28" s="118"/>
    </row>
    <row r="29" spans="1:62" s="27" customFormat="1" ht="35.25" customHeight="1" thickBot="1" x14ac:dyDescent="0.35">
      <c r="A29" s="210" t="s">
        <v>234</v>
      </c>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2"/>
      <c r="BH29" s="118"/>
      <c r="BI29" s="118"/>
      <c r="BJ29" s="118"/>
    </row>
    <row r="30" spans="1:62" s="27" customFormat="1" ht="15.5" x14ac:dyDescent="0.3">
      <c r="A30" s="204"/>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18"/>
      <c r="BI30" s="118"/>
      <c r="BJ30" s="118"/>
    </row>
    <row r="31" spans="1:62" s="27" customFormat="1" ht="15.5" x14ac:dyDescent="0.3">
      <c r="A31" s="186"/>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18"/>
      <c r="BI31" s="118"/>
      <c r="BJ31" s="118"/>
    </row>
    <row r="32" spans="1:62" s="27" customFormat="1" ht="15.5" x14ac:dyDescent="0.3">
      <c r="A32" s="186"/>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G32" s="186"/>
      <c r="BH32" s="118"/>
      <c r="BI32" s="118"/>
      <c r="BJ32" s="118"/>
    </row>
    <row r="33" spans="1:59" x14ac:dyDescent="0.3">
      <c r="A33" s="186"/>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row>
    <row r="34" spans="1:59" x14ac:dyDescent="0.3">
      <c r="A34" s="186"/>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6"/>
      <c r="BE34" s="186"/>
      <c r="BF34" s="186"/>
      <c r="BG34" s="186"/>
    </row>
    <row r="35" spans="1:59" x14ac:dyDescent="0.3">
      <c r="A35" s="186"/>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6"/>
      <c r="BD35" s="186"/>
      <c r="BE35" s="186"/>
      <c r="BF35" s="186"/>
      <c r="BG35" s="186"/>
    </row>
    <row r="36" spans="1:59" x14ac:dyDescent="0.3">
      <c r="A36" s="186"/>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6"/>
      <c r="BC36" s="186"/>
      <c r="BD36" s="186"/>
      <c r="BE36" s="186"/>
      <c r="BF36" s="186"/>
      <c r="BG36" s="186"/>
    </row>
    <row r="37" spans="1:59" x14ac:dyDescent="0.3">
      <c r="A37" s="186"/>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86"/>
      <c r="AP37" s="186"/>
      <c r="AQ37" s="186"/>
      <c r="AR37" s="186"/>
      <c r="AS37" s="186"/>
      <c r="AT37" s="186"/>
      <c r="AU37" s="186"/>
      <c r="AV37" s="186"/>
      <c r="AW37" s="186"/>
      <c r="AX37" s="186"/>
      <c r="AY37" s="186"/>
      <c r="AZ37" s="186"/>
      <c r="BA37" s="186"/>
      <c r="BB37" s="186"/>
      <c r="BC37" s="186"/>
      <c r="BD37" s="186"/>
      <c r="BE37" s="186"/>
      <c r="BF37" s="186"/>
      <c r="BG37" s="186"/>
    </row>
    <row r="38" spans="1:59" x14ac:dyDescent="0.3">
      <c r="A38" s="186"/>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6"/>
      <c r="BE38" s="186"/>
      <c r="BF38" s="186"/>
      <c r="BG38" s="186"/>
    </row>
    <row r="39" spans="1:59" ht="0.75" customHeight="1" x14ac:dyDescent="0.3">
      <c r="A39" s="186"/>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6"/>
      <c r="AH39" s="186"/>
      <c r="AI39" s="186"/>
      <c r="AJ39" s="186"/>
      <c r="AK39" s="186"/>
      <c r="AL39" s="186"/>
      <c r="AM39" s="186"/>
      <c r="AN39" s="186"/>
      <c r="AO39" s="186"/>
      <c r="AP39" s="186"/>
      <c r="AQ39" s="186"/>
      <c r="AR39" s="186"/>
      <c r="AS39" s="186"/>
      <c r="AT39" s="186"/>
      <c r="AU39" s="186"/>
      <c r="AV39" s="186"/>
      <c r="AW39" s="186"/>
      <c r="AX39" s="186"/>
      <c r="AY39" s="186"/>
      <c r="AZ39" s="186"/>
      <c r="BA39" s="186"/>
      <c r="BB39" s="186"/>
      <c r="BC39" s="186"/>
      <c r="BD39" s="186"/>
      <c r="BE39" s="186"/>
      <c r="BF39" s="186"/>
      <c r="BG39" s="186"/>
    </row>
    <row r="40" spans="1:59" ht="12.75" hidden="1" customHeight="1" x14ac:dyDescent="0.3">
      <c r="A40" s="186"/>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186"/>
      <c r="AT40" s="186"/>
      <c r="AU40" s="186"/>
      <c r="AV40" s="186"/>
      <c r="AW40" s="186"/>
      <c r="AX40" s="186"/>
      <c r="AY40" s="186"/>
      <c r="AZ40" s="186"/>
      <c r="BA40" s="186"/>
      <c r="BB40" s="186"/>
      <c r="BC40" s="186"/>
      <c r="BD40" s="186"/>
      <c r="BE40" s="186"/>
      <c r="BF40" s="186"/>
      <c r="BG40" s="186"/>
    </row>
    <row r="41" spans="1:59" ht="12.75" hidden="1" customHeight="1" x14ac:dyDescent="0.3">
      <c r="A41" s="186"/>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186"/>
      <c r="AU41" s="186"/>
      <c r="AV41" s="186"/>
      <c r="AW41" s="186"/>
      <c r="AX41" s="186"/>
      <c r="AY41" s="186"/>
      <c r="AZ41" s="186"/>
      <c r="BA41" s="186"/>
      <c r="BB41" s="186"/>
      <c r="BC41" s="186"/>
      <c r="BD41" s="186"/>
      <c r="BE41" s="186"/>
      <c r="BF41" s="186"/>
      <c r="BG41" s="186"/>
    </row>
    <row r="42" spans="1:59" ht="12.75" hidden="1" customHeight="1" x14ac:dyDescent="0.3">
      <c r="A42" s="186"/>
      <c r="B42" s="186"/>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6"/>
      <c r="BB42" s="186"/>
      <c r="BC42" s="186"/>
      <c r="BD42" s="186"/>
      <c r="BE42" s="186"/>
      <c r="BF42" s="186"/>
      <c r="BG42" s="186"/>
    </row>
    <row r="43" spans="1:59" ht="12.75" hidden="1" customHeight="1" x14ac:dyDescent="0.3">
      <c r="A43" s="186"/>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row>
    <row r="44" spans="1:59" x14ac:dyDescent="0.3">
      <c r="A44" s="186"/>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186"/>
      <c r="AH44" s="186"/>
      <c r="AI44" s="186"/>
      <c r="AJ44" s="186"/>
      <c r="AK44" s="186"/>
      <c r="AL44" s="186"/>
      <c r="AM44" s="186"/>
      <c r="AN44" s="186"/>
      <c r="AO44" s="186"/>
      <c r="AP44" s="186"/>
      <c r="AQ44" s="186"/>
      <c r="AR44" s="186"/>
      <c r="AS44" s="186"/>
      <c r="AT44" s="186"/>
      <c r="AU44" s="186"/>
      <c r="AV44" s="186"/>
      <c r="AW44" s="186"/>
      <c r="AX44" s="186"/>
      <c r="AY44" s="186"/>
      <c r="AZ44" s="186"/>
      <c r="BA44" s="186"/>
      <c r="BB44" s="186"/>
      <c r="BC44" s="186"/>
      <c r="BD44" s="186"/>
      <c r="BE44" s="186"/>
      <c r="BF44" s="186"/>
      <c r="BG44" s="186"/>
    </row>
    <row r="45" spans="1:59" x14ac:dyDescent="0.3">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row>
  </sheetData>
  <sheetProtection selectLockedCells="1"/>
  <mergeCells count="21">
    <mergeCell ref="A21:BG21"/>
    <mergeCell ref="A8:BG11"/>
    <mergeCell ref="A30:BG45"/>
    <mergeCell ref="A17:BG17"/>
    <mergeCell ref="B16:BG16"/>
    <mergeCell ref="A18:BG18"/>
    <mergeCell ref="B19:BG20"/>
    <mergeCell ref="A22:BG24"/>
    <mergeCell ref="A26:BG28"/>
    <mergeCell ref="A29:BG29"/>
    <mergeCell ref="A5:BG5"/>
    <mergeCell ref="A3:BG3"/>
    <mergeCell ref="A4:BG4"/>
    <mergeCell ref="A6:BG6"/>
    <mergeCell ref="A1:BG1"/>
    <mergeCell ref="A2:BG2"/>
    <mergeCell ref="A7:BG7"/>
    <mergeCell ref="A12:BG12"/>
    <mergeCell ref="A13:BG13"/>
    <mergeCell ref="A14:BG14"/>
    <mergeCell ref="B15:BG15"/>
  </mergeCells>
  <pageMargins left="0.45" right="0.45" top="0.5" bottom="0.5" header="0.3" footer="0.3"/>
  <pageSetup scale="70" fitToHeight="0" orientation="landscape" r:id="rId1"/>
  <headerFooter scaleWithDoc="0" alignWithMargins="0">
    <oddFooter>&amp;RJune 2018</oddFooter>
  </headerFooter>
  <rowBreaks count="1" manualBreakCount="1">
    <brk id="29" max="5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J186"/>
  <sheetViews>
    <sheetView zoomScale="80" zoomScaleNormal="80" zoomScaleSheetLayoutView="100" workbookViewId="0">
      <selection activeCell="A19" sqref="A19:BG19"/>
    </sheetView>
  </sheetViews>
  <sheetFormatPr defaultColWidth="9.296875" defaultRowHeight="13" x14ac:dyDescent="0.3"/>
  <cols>
    <col min="1" max="1" width="4" style="24" customWidth="1"/>
    <col min="2" max="2" width="26.69921875" style="24" customWidth="1"/>
    <col min="3" max="3" width="2.19921875" style="24" customWidth="1"/>
    <col min="4" max="4" width="5.296875" style="24" customWidth="1"/>
    <col min="5" max="5" width="11.19921875" style="24" customWidth="1"/>
    <col min="6" max="6" width="1.19921875" style="24" customWidth="1"/>
    <col min="7" max="7" width="1" style="24" customWidth="1"/>
    <col min="8" max="8" width="1.19921875" style="24" hidden="1" customWidth="1"/>
    <col min="9" max="9" width="1.69921875" style="24" customWidth="1"/>
    <col min="10" max="10" width="1.19921875" style="24" customWidth="1"/>
    <col min="11" max="11" width="3.5" style="24" customWidth="1"/>
    <col min="12" max="13" width="1.19921875" style="24" customWidth="1"/>
    <col min="14" max="14" width="4.69921875" style="24" customWidth="1"/>
    <col min="15" max="15" width="5.19921875" style="24" customWidth="1"/>
    <col min="16" max="16" width="1.19921875" style="24" customWidth="1"/>
    <col min="17" max="17" width="0.19921875" style="24" customWidth="1"/>
    <col min="18" max="18" width="1.19921875" style="24" customWidth="1"/>
    <col min="19" max="19" width="2.19921875" style="24" customWidth="1"/>
    <col min="20" max="20" width="1" style="24" customWidth="1"/>
    <col min="21" max="21" width="0.796875" style="24" customWidth="1"/>
    <col min="22" max="22" width="3.69921875" style="24" customWidth="1"/>
    <col min="23" max="23" width="2.296875" style="24" customWidth="1"/>
    <col min="24" max="24" width="3.296875" style="24" customWidth="1"/>
    <col min="25" max="25" width="2.19921875" style="24" customWidth="1"/>
    <col min="26" max="26" width="1.19921875" style="24" customWidth="1"/>
    <col min="27" max="27" width="4" style="24" customWidth="1"/>
    <col min="28" max="28" width="1.19921875" style="24" hidden="1" customWidth="1"/>
    <col min="29" max="32" width="2.19921875" style="24" customWidth="1"/>
    <col min="33" max="33" width="3.69921875" style="24" customWidth="1"/>
    <col min="34" max="36" width="1.19921875" style="24" customWidth="1"/>
    <col min="37" max="37" width="2.19921875" style="24" customWidth="1"/>
    <col min="38" max="39" width="1.19921875" style="24" customWidth="1"/>
    <col min="40" max="40" width="2.5" style="24" customWidth="1"/>
    <col min="41" max="42" width="3.296875" style="24" customWidth="1"/>
    <col min="43" max="43" width="2.19921875" style="24" customWidth="1"/>
    <col min="44" max="44" width="2.796875" style="24" customWidth="1"/>
    <col min="45" max="45" width="3.296875" style="24" customWidth="1"/>
    <col min="46" max="46" width="1.19921875" style="24" customWidth="1"/>
    <col min="47" max="47" width="2.19921875" style="24" customWidth="1"/>
    <col min="48" max="48" width="4.5" style="24" customWidth="1"/>
    <col min="49" max="49" width="2.19921875" style="24" customWidth="1"/>
    <col min="50" max="50" width="2.5" style="24" customWidth="1"/>
    <col min="51" max="53" width="1.19921875" style="24" customWidth="1"/>
    <col min="54" max="54" width="5" style="24" customWidth="1"/>
    <col min="55" max="55" width="7" style="24" customWidth="1"/>
    <col min="56" max="56" width="3.296875" style="24" customWidth="1"/>
    <col min="57" max="57" width="1.5" style="24" customWidth="1"/>
    <col min="58" max="58" width="6.796875" style="24" customWidth="1"/>
    <col min="59" max="59" width="8.69921875" style="24" customWidth="1"/>
    <col min="60" max="62" width="9.296875" style="80"/>
    <col min="63" max="16384" width="9.296875" style="24"/>
  </cols>
  <sheetData>
    <row r="1" spans="1:62" s="82" customFormat="1" ht="23" customHeight="1" x14ac:dyDescent="0.3">
      <c r="A1" s="248" t="s">
        <v>235</v>
      </c>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50"/>
      <c r="BH1" s="81"/>
      <c r="BI1" s="81"/>
      <c r="BJ1" s="81"/>
    </row>
    <row r="2" spans="1:62" s="82" customFormat="1" ht="9.75" customHeight="1" x14ac:dyDescent="0.3">
      <c r="A2" s="216"/>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8"/>
      <c r="BH2" s="81"/>
      <c r="BI2" s="81"/>
      <c r="BJ2" s="81"/>
    </row>
    <row r="3" spans="1:62" ht="47.25" customHeight="1" x14ac:dyDescent="0.3">
      <c r="A3" s="221" t="s">
        <v>236</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3"/>
    </row>
    <row r="4" spans="1:62" ht="8.25" customHeight="1" x14ac:dyDescent="0.3">
      <c r="A4" s="219"/>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220"/>
    </row>
    <row r="5" spans="1:62" ht="90.75" customHeight="1" x14ac:dyDescent="0.3">
      <c r="A5" s="224" t="s">
        <v>41</v>
      </c>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6"/>
    </row>
    <row r="6" spans="1:62" ht="30.75" customHeight="1" x14ac:dyDescent="0.3">
      <c r="A6" s="258" t="s">
        <v>18</v>
      </c>
      <c r="B6" s="259"/>
      <c r="C6" s="260"/>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58" t="s">
        <v>20</v>
      </c>
      <c r="AF6" s="259"/>
      <c r="AG6" s="259"/>
      <c r="AH6" s="259"/>
      <c r="AI6" s="259"/>
      <c r="AJ6" s="259"/>
      <c r="AK6" s="259"/>
      <c r="AL6" s="262"/>
      <c r="AM6" s="263"/>
      <c r="AN6" s="263"/>
      <c r="AO6" s="263"/>
      <c r="AP6" s="263"/>
      <c r="AQ6" s="263"/>
      <c r="AR6" s="263"/>
      <c r="AS6" s="263"/>
      <c r="AT6" s="263"/>
      <c r="AU6" s="263"/>
      <c r="AV6" s="263"/>
      <c r="AW6" s="263"/>
      <c r="AX6" s="263"/>
      <c r="AY6" s="263"/>
      <c r="AZ6" s="263"/>
      <c r="BA6" s="263"/>
      <c r="BB6" s="263"/>
      <c r="BC6" s="263"/>
      <c r="BD6" s="263"/>
      <c r="BE6" s="263"/>
      <c r="BF6" s="263"/>
      <c r="BG6" s="264"/>
    </row>
    <row r="7" spans="1:62" ht="18" customHeight="1" x14ac:dyDescent="0.3">
      <c r="A7" s="258" t="s">
        <v>19</v>
      </c>
      <c r="B7" s="259"/>
      <c r="C7" s="259"/>
      <c r="D7" s="259"/>
      <c r="E7" s="259"/>
      <c r="F7" s="259"/>
      <c r="G7" s="259"/>
      <c r="H7" s="259"/>
      <c r="I7" s="259"/>
      <c r="J7" s="259"/>
      <c r="K7" s="259"/>
      <c r="L7" s="259"/>
      <c r="M7" s="259"/>
      <c r="N7" s="260"/>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AX7" s="261"/>
      <c r="AY7" s="261"/>
      <c r="AZ7" s="261"/>
      <c r="BA7" s="261"/>
      <c r="BB7" s="261"/>
      <c r="BC7" s="261"/>
      <c r="BD7" s="261"/>
      <c r="BE7" s="261"/>
      <c r="BF7" s="261"/>
      <c r="BG7" s="261"/>
    </row>
    <row r="8" spans="1:62" ht="18" customHeight="1" thickBot="1" x14ac:dyDescent="0.35">
      <c r="A8" s="270" t="s">
        <v>21</v>
      </c>
      <c r="B8" s="259"/>
      <c r="C8" s="259"/>
      <c r="D8" s="259"/>
      <c r="E8" s="259"/>
      <c r="F8" s="259"/>
      <c r="G8" s="259"/>
      <c r="H8" s="259"/>
      <c r="I8" s="259"/>
      <c r="J8" s="259"/>
      <c r="K8" s="259"/>
      <c r="L8" s="259"/>
      <c r="M8" s="259"/>
      <c r="N8" s="259"/>
      <c r="O8" s="259"/>
      <c r="P8" s="271"/>
      <c r="Q8" s="263"/>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4"/>
      <c r="AX8" s="266" t="s">
        <v>22</v>
      </c>
      <c r="AY8" s="267"/>
      <c r="AZ8" s="267"/>
      <c r="BA8" s="267"/>
      <c r="BB8" s="268"/>
      <c r="BC8" s="269"/>
      <c r="BD8" s="263"/>
      <c r="BE8" s="263"/>
      <c r="BF8" s="263"/>
      <c r="BG8" s="264"/>
    </row>
    <row r="9" spans="1:62" ht="18" customHeight="1" x14ac:dyDescent="0.3">
      <c r="A9" s="265" t="s">
        <v>0</v>
      </c>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row>
    <row r="10" spans="1:62" ht="33.75" customHeight="1" thickBot="1" x14ac:dyDescent="0.35">
      <c r="A10" s="254" t="s">
        <v>1</v>
      </c>
      <c r="B10" s="255"/>
      <c r="C10" s="255"/>
      <c r="D10" s="255"/>
      <c r="E10" s="253" t="s">
        <v>2</v>
      </c>
      <c r="F10" s="253"/>
      <c r="G10" s="253"/>
      <c r="H10" s="253"/>
      <c r="I10" s="253"/>
      <c r="J10" s="251" t="s">
        <v>16</v>
      </c>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6" t="s">
        <v>3</v>
      </c>
      <c r="BA10" s="256"/>
      <c r="BB10" s="256"/>
      <c r="BC10" s="256"/>
      <c r="BD10" s="256"/>
      <c r="BE10" s="256"/>
      <c r="BF10" s="257"/>
      <c r="BG10" s="257"/>
    </row>
    <row r="11" spans="1:62" ht="18" customHeight="1" thickTop="1" thickBot="1" x14ac:dyDescent="0.35">
      <c r="A11" s="272" t="s">
        <v>4</v>
      </c>
      <c r="B11" s="273"/>
      <c r="C11" s="273"/>
      <c r="D11" s="273"/>
      <c r="E11" s="275" t="s">
        <v>5</v>
      </c>
      <c r="F11" s="276"/>
      <c r="G11" s="276"/>
      <c r="H11" s="276"/>
      <c r="I11" s="277"/>
      <c r="J11" s="227"/>
      <c r="K11" s="228"/>
      <c r="L11" s="282" t="s">
        <v>74</v>
      </c>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79" t="s">
        <v>133</v>
      </c>
      <c r="BA11" s="280"/>
      <c r="BB11" s="280"/>
      <c r="BC11" s="280"/>
      <c r="BD11" s="280"/>
      <c r="BE11" s="280"/>
      <c r="BF11" s="280"/>
      <c r="BG11" s="280"/>
    </row>
    <row r="12" spans="1:62" ht="81.75" customHeight="1" thickBot="1" x14ac:dyDescent="0.35">
      <c r="A12" s="274"/>
      <c r="B12" s="274"/>
      <c r="C12" s="274"/>
      <c r="D12" s="274"/>
      <c r="E12" s="278"/>
      <c r="F12" s="278"/>
      <c r="G12" s="278"/>
      <c r="H12" s="278"/>
      <c r="I12" s="278"/>
      <c r="J12" s="229" t="s">
        <v>237</v>
      </c>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81"/>
      <c r="BA12" s="281"/>
      <c r="BB12" s="281"/>
      <c r="BC12" s="281"/>
      <c r="BD12" s="281"/>
      <c r="BE12" s="281"/>
      <c r="BF12" s="281"/>
      <c r="BG12" s="281"/>
    </row>
    <row r="13" spans="1:62" ht="18" customHeight="1" thickTop="1" thickBot="1" x14ac:dyDescent="0.35">
      <c r="A13" s="238" t="s">
        <v>6</v>
      </c>
      <c r="B13" s="239"/>
      <c r="C13" s="239"/>
      <c r="D13" s="240"/>
      <c r="E13" s="244" t="s">
        <v>5</v>
      </c>
      <c r="F13" s="245"/>
      <c r="G13" s="245"/>
      <c r="H13" s="245"/>
      <c r="I13" s="246"/>
      <c r="J13" s="233"/>
      <c r="K13" s="234"/>
      <c r="L13" s="231" t="s">
        <v>74</v>
      </c>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2"/>
      <c r="AZ13" s="297" t="s">
        <v>133</v>
      </c>
      <c r="BA13" s="298"/>
      <c r="BB13" s="298"/>
      <c r="BC13" s="298"/>
      <c r="BD13" s="298"/>
      <c r="BE13" s="298"/>
      <c r="BF13" s="298"/>
      <c r="BG13" s="298"/>
    </row>
    <row r="14" spans="1:62" ht="109.5" customHeight="1" thickBot="1" x14ac:dyDescent="0.35">
      <c r="A14" s="241"/>
      <c r="B14" s="242"/>
      <c r="C14" s="242"/>
      <c r="D14" s="243"/>
      <c r="E14" s="247"/>
      <c r="F14" s="247"/>
      <c r="G14" s="247"/>
      <c r="H14" s="247"/>
      <c r="I14" s="247"/>
      <c r="J14" s="284" t="s">
        <v>238</v>
      </c>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99"/>
      <c r="BA14" s="299"/>
      <c r="BB14" s="299"/>
      <c r="BC14" s="299"/>
      <c r="BD14" s="299"/>
      <c r="BE14" s="299"/>
      <c r="BF14" s="299"/>
      <c r="BG14" s="299"/>
    </row>
    <row r="15" spans="1:62" ht="18" customHeight="1" thickTop="1" thickBot="1" x14ac:dyDescent="0.35">
      <c r="A15" s="238" t="s">
        <v>7</v>
      </c>
      <c r="B15" s="239"/>
      <c r="C15" s="239"/>
      <c r="D15" s="240"/>
      <c r="E15" s="300" t="s">
        <v>5</v>
      </c>
      <c r="F15" s="301"/>
      <c r="G15" s="301"/>
      <c r="H15" s="301"/>
      <c r="I15" s="301"/>
      <c r="J15" s="233"/>
      <c r="K15" s="234"/>
      <c r="L15" s="231" t="s">
        <v>74</v>
      </c>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2"/>
      <c r="AZ15" s="297" t="s">
        <v>134</v>
      </c>
      <c r="BA15" s="298"/>
      <c r="BB15" s="298"/>
      <c r="BC15" s="298"/>
      <c r="BD15" s="298"/>
      <c r="BE15" s="298"/>
      <c r="BF15" s="298"/>
      <c r="BG15" s="298"/>
    </row>
    <row r="16" spans="1:62" ht="98.25" customHeight="1" thickBot="1" x14ac:dyDescent="0.35">
      <c r="A16" s="241"/>
      <c r="B16" s="242"/>
      <c r="C16" s="242"/>
      <c r="D16" s="243"/>
      <c r="E16" s="302"/>
      <c r="F16" s="303"/>
      <c r="G16" s="303"/>
      <c r="H16" s="303"/>
      <c r="I16" s="303"/>
      <c r="J16" s="235" t="s">
        <v>239</v>
      </c>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7"/>
      <c r="AZ16" s="299"/>
      <c r="BA16" s="299"/>
      <c r="BB16" s="299"/>
      <c r="BC16" s="299"/>
      <c r="BD16" s="299"/>
      <c r="BE16" s="299"/>
      <c r="BF16" s="299"/>
      <c r="BG16" s="299"/>
    </row>
    <row r="17" spans="1:62" ht="18" customHeight="1" thickTop="1" thickBot="1" x14ac:dyDescent="0.35">
      <c r="A17" s="287" t="s">
        <v>136</v>
      </c>
      <c r="B17" s="288"/>
      <c r="C17" s="288"/>
      <c r="D17" s="288"/>
      <c r="E17" s="288"/>
      <c r="F17" s="288"/>
      <c r="G17" s="288"/>
      <c r="H17" s="288"/>
      <c r="I17" s="288"/>
      <c r="J17" s="292"/>
      <c r="K17" s="293"/>
      <c r="L17" s="213" t="s">
        <v>137</v>
      </c>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5"/>
    </row>
    <row r="18" spans="1:62" ht="72.75" customHeight="1" thickBot="1" x14ac:dyDescent="0.35">
      <c r="A18" s="289"/>
      <c r="B18" s="290"/>
      <c r="C18" s="290"/>
      <c r="D18" s="290"/>
      <c r="E18" s="290"/>
      <c r="F18" s="290"/>
      <c r="G18" s="290"/>
      <c r="H18" s="290"/>
      <c r="I18" s="291"/>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6"/>
      <c r="BJ18" s="83"/>
    </row>
    <row r="19" spans="1:62" ht="140.25" customHeight="1" thickTop="1" x14ac:dyDescent="0.3">
      <c r="A19" s="294" t="s">
        <v>240</v>
      </c>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5"/>
      <c r="AW19" s="295"/>
      <c r="AX19" s="295"/>
      <c r="AY19" s="295"/>
      <c r="AZ19" s="295"/>
      <c r="BA19" s="295"/>
      <c r="BB19" s="295"/>
      <c r="BC19" s="295"/>
      <c r="BD19" s="295"/>
      <c r="BE19" s="295"/>
      <c r="BF19" s="295"/>
      <c r="BG19" s="296"/>
    </row>
    <row r="20" spans="1:62" x14ac:dyDescent="0.3">
      <c r="A20" s="186"/>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6"/>
      <c r="BA20" s="186"/>
      <c r="BB20" s="186"/>
      <c r="BC20" s="186"/>
      <c r="BD20" s="186"/>
      <c r="BE20" s="186"/>
      <c r="BF20" s="186"/>
      <c r="BG20" s="186"/>
      <c r="BH20" s="24"/>
    </row>
    <row r="21" spans="1:62" x14ac:dyDescent="0.3">
      <c r="A21" s="186"/>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186"/>
      <c r="BG21" s="186"/>
      <c r="BH21" s="24"/>
    </row>
    <row r="22" spans="1:62" x14ac:dyDescent="0.3">
      <c r="A22" s="186"/>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6"/>
      <c r="BD22" s="186"/>
      <c r="BE22" s="186"/>
      <c r="BF22" s="186"/>
      <c r="BG22" s="186"/>
      <c r="BH22" s="24"/>
    </row>
    <row r="23" spans="1:62" x14ac:dyDescent="0.3">
      <c r="A23" s="186"/>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6"/>
      <c r="AZ23" s="186"/>
      <c r="BA23" s="186"/>
      <c r="BB23" s="186"/>
      <c r="BC23" s="186"/>
      <c r="BD23" s="186"/>
      <c r="BE23" s="186"/>
      <c r="BF23" s="186"/>
      <c r="BG23" s="186"/>
      <c r="BH23" s="24"/>
    </row>
    <row r="24" spans="1:62" x14ac:dyDescent="0.3">
      <c r="A24" s="186"/>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c r="AZ24" s="186"/>
      <c r="BA24" s="186"/>
      <c r="BB24" s="186"/>
      <c r="BC24" s="186"/>
      <c r="BD24" s="186"/>
      <c r="BE24" s="186"/>
      <c r="BF24" s="186"/>
      <c r="BG24" s="186"/>
      <c r="BH24" s="24"/>
    </row>
    <row r="25" spans="1:62" x14ac:dyDescent="0.3">
      <c r="A25" s="186"/>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c r="AU25" s="186"/>
      <c r="AV25" s="186"/>
      <c r="AW25" s="186"/>
      <c r="AX25" s="186"/>
      <c r="AY25" s="186"/>
      <c r="AZ25" s="186"/>
      <c r="BA25" s="186"/>
      <c r="BB25" s="186"/>
      <c r="BC25" s="186"/>
      <c r="BD25" s="186"/>
      <c r="BE25" s="186"/>
      <c r="BF25" s="186"/>
      <c r="BG25" s="186"/>
      <c r="BH25" s="24"/>
    </row>
    <row r="26" spans="1:62" x14ac:dyDescent="0.3">
      <c r="A26" s="186"/>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c r="AM26" s="186"/>
      <c r="AN26" s="186"/>
      <c r="AO26" s="186"/>
      <c r="AP26" s="186"/>
      <c r="AQ26" s="186"/>
      <c r="AR26" s="186"/>
      <c r="AS26" s="186"/>
      <c r="AT26" s="186"/>
      <c r="AU26" s="186"/>
      <c r="AV26" s="186"/>
      <c r="AW26" s="186"/>
      <c r="AX26" s="186"/>
      <c r="AY26" s="186"/>
      <c r="AZ26" s="186"/>
      <c r="BA26" s="186"/>
      <c r="BB26" s="186"/>
      <c r="BC26" s="186"/>
      <c r="BD26" s="186"/>
      <c r="BE26" s="186"/>
      <c r="BF26" s="186"/>
      <c r="BG26" s="186"/>
      <c r="BH26" s="24"/>
    </row>
    <row r="27" spans="1:62" x14ac:dyDescent="0.3">
      <c r="A27" s="186"/>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6"/>
      <c r="BE27" s="186"/>
      <c r="BF27" s="186"/>
      <c r="BG27" s="186"/>
      <c r="BH27" s="24"/>
    </row>
    <row r="28" spans="1:62" x14ac:dyDescent="0.3">
      <c r="A28" s="186"/>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24"/>
    </row>
    <row r="29" spans="1:62" x14ac:dyDescent="0.3">
      <c r="A29" s="186"/>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24"/>
    </row>
    <row r="30" spans="1:62" x14ac:dyDescent="0.3">
      <c r="A30" s="186"/>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24"/>
    </row>
    <row r="31" spans="1:62" x14ac:dyDescent="0.3">
      <c r="A31" s="186"/>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24"/>
    </row>
    <row r="32" spans="1:62" x14ac:dyDescent="0.3">
      <c r="A32" s="186"/>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G32" s="186"/>
      <c r="BH32" s="24"/>
    </row>
    <row r="33" spans="1:60" x14ac:dyDescent="0.3">
      <c r="A33" s="186"/>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24"/>
    </row>
    <row r="34" spans="1:60" x14ac:dyDescent="0.3">
      <c r="A34" s="186"/>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6"/>
      <c r="BE34" s="186"/>
      <c r="BF34" s="186"/>
      <c r="BG34" s="186"/>
      <c r="BH34" s="24"/>
    </row>
    <row r="35" spans="1:60" x14ac:dyDescent="0.3">
      <c r="A35" s="186"/>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6"/>
      <c r="BD35" s="186"/>
      <c r="BE35" s="186"/>
      <c r="BF35" s="186"/>
      <c r="BG35" s="186"/>
      <c r="BH35" s="24"/>
    </row>
    <row r="36" spans="1:60" x14ac:dyDescent="0.3">
      <c r="A36" s="186"/>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6"/>
      <c r="BC36" s="186"/>
      <c r="BD36" s="186"/>
      <c r="BE36" s="186"/>
      <c r="BF36" s="186"/>
      <c r="BG36" s="186"/>
      <c r="BH36" s="24"/>
    </row>
    <row r="37" spans="1:60" x14ac:dyDescent="0.3">
      <c r="A37" s="186"/>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86"/>
      <c r="AP37" s="186"/>
      <c r="AQ37" s="186"/>
      <c r="AR37" s="186"/>
      <c r="AS37" s="186"/>
      <c r="AT37" s="186"/>
      <c r="AU37" s="186"/>
      <c r="AV37" s="186"/>
      <c r="AW37" s="186"/>
      <c r="AX37" s="186"/>
      <c r="AY37" s="186"/>
      <c r="AZ37" s="186"/>
      <c r="BA37" s="186"/>
      <c r="BB37" s="186"/>
      <c r="BC37" s="186"/>
      <c r="BD37" s="186"/>
      <c r="BE37" s="186"/>
      <c r="BF37" s="186"/>
      <c r="BG37" s="186"/>
      <c r="BH37" s="24"/>
    </row>
    <row r="38" spans="1:60" x14ac:dyDescent="0.3">
      <c r="A38" s="186"/>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6"/>
      <c r="BE38" s="186"/>
      <c r="BF38" s="186"/>
      <c r="BG38" s="186"/>
      <c r="BH38" s="24"/>
    </row>
    <row r="39" spans="1:60" x14ac:dyDescent="0.3">
      <c r="A39" s="186"/>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6"/>
      <c r="AH39" s="186"/>
      <c r="AI39" s="186"/>
      <c r="AJ39" s="186"/>
      <c r="AK39" s="186"/>
      <c r="AL39" s="186"/>
      <c r="AM39" s="186"/>
      <c r="AN39" s="186"/>
      <c r="AO39" s="186"/>
      <c r="AP39" s="186"/>
      <c r="AQ39" s="186"/>
      <c r="AR39" s="186"/>
      <c r="AS39" s="186"/>
      <c r="AT39" s="186"/>
      <c r="AU39" s="186"/>
      <c r="AV39" s="186"/>
      <c r="AW39" s="186"/>
      <c r="AX39" s="186"/>
      <c r="AY39" s="186"/>
      <c r="AZ39" s="186"/>
      <c r="BA39" s="186"/>
      <c r="BB39" s="186"/>
      <c r="BC39" s="186"/>
      <c r="BD39" s="186"/>
      <c r="BE39" s="186"/>
      <c r="BF39" s="186"/>
      <c r="BG39" s="186"/>
      <c r="BH39" s="24"/>
    </row>
    <row r="40" spans="1:60" x14ac:dyDescent="0.3">
      <c r="A40" s="186"/>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186"/>
      <c r="AT40" s="186"/>
      <c r="AU40" s="186"/>
      <c r="AV40" s="186"/>
      <c r="AW40" s="186"/>
      <c r="AX40" s="186"/>
      <c r="AY40" s="186"/>
      <c r="AZ40" s="186"/>
      <c r="BA40" s="186"/>
      <c r="BB40" s="186"/>
      <c r="BC40" s="186"/>
      <c r="BD40" s="186"/>
      <c r="BE40" s="186"/>
      <c r="BF40" s="186"/>
      <c r="BG40" s="186"/>
      <c r="BH40" s="24"/>
    </row>
    <row r="41" spans="1:60" x14ac:dyDescent="0.3">
      <c r="A41" s="186"/>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186"/>
      <c r="AU41" s="186"/>
      <c r="AV41" s="186"/>
      <c r="AW41" s="186"/>
      <c r="AX41" s="186"/>
      <c r="AY41" s="186"/>
      <c r="AZ41" s="186"/>
      <c r="BA41" s="186"/>
      <c r="BB41" s="186"/>
      <c r="BC41" s="186"/>
      <c r="BD41" s="186"/>
      <c r="BE41" s="186"/>
      <c r="BF41" s="186"/>
      <c r="BG41" s="186"/>
      <c r="BH41" s="24"/>
    </row>
    <row r="42" spans="1:60" x14ac:dyDescent="0.3">
      <c r="A42" s="186"/>
      <c r="B42" s="186"/>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6"/>
      <c r="BB42" s="186"/>
      <c r="BC42" s="186"/>
      <c r="BD42" s="186"/>
      <c r="BE42" s="186"/>
      <c r="BF42" s="186"/>
      <c r="BG42" s="186"/>
      <c r="BH42" s="24"/>
    </row>
    <row r="43" spans="1:60" x14ac:dyDescent="0.3">
      <c r="A43" s="186"/>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c r="BH43" s="24"/>
    </row>
    <row r="44" spans="1:60" x14ac:dyDescent="0.3">
      <c r="A44" s="186"/>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186"/>
      <c r="AH44" s="186"/>
      <c r="AI44" s="186"/>
      <c r="AJ44" s="186"/>
      <c r="AK44" s="186"/>
      <c r="AL44" s="186"/>
      <c r="AM44" s="186"/>
      <c r="AN44" s="186"/>
      <c r="AO44" s="186"/>
      <c r="AP44" s="186"/>
      <c r="AQ44" s="186"/>
      <c r="AR44" s="186"/>
      <c r="AS44" s="186"/>
      <c r="AT44" s="186"/>
      <c r="AU44" s="186"/>
      <c r="AV44" s="186"/>
      <c r="AW44" s="186"/>
      <c r="AX44" s="186"/>
      <c r="AY44" s="186"/>
      <c r="AZ44" s="186"/>
      <c r="BA44" s="186"/>
      <c r="BB44" s="186"/>
      <c r="BC44" s="186"/>
      <c r="BD44" s="186"/>
      <c r="BE44" s="186"/>
      <c r="BF44" s="186"/>
      <c r="BG44" s="186"/>
      <c r="BH44" s="24"/>
    </row>
    <row r="45" spans="1:60" x14ac:dyDescent="0.3">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24"/>
    </row>
    <row r="46" spans="1:60" x14ac:dyDescent="0.3">
      <c r="A46" s="186"/>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24"/>
    </row>
    <row r="47" spans="1:60" x14ac:dyDescent="0.3">
      <c r="A47" s="186"/>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24"/>
    </row>
    <row r="48" spans="1:60" x14ac:dyDescent="0.3">
      <c r="A48" s="186"/>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24"/>
    </row>
    <row r="49" spans="1:60" x14ac:dyDescent="0.3">
      <c r="A49" s="186"/>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24"/>
    </row>
    <row r="50" spans="1:60" x14ac:dyDescent="0.3">
      <c r="A50" s="186"/>
      <c r="B50" s="186"/>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6"/>
      <c r="BD50" s="186"/>
      <c r="BE50" s="186"/>
      <c r="BF50" s="186"/>
      <c r="BG50" s="186"/>
      <c r="BH50" s="24"/>
    </row>
    <row r="51" spans="1:60" x14ac:dyDescent="0.3">
      <c r="A51" s="186"/>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6"/>
      <c r="BE51" s="186"/>
      <c r="BF51" s="186"/>
      <c r="BG51" s="186"/>
      <c r="BH51" s="24"/>
    </row>
    <row r="52" spans="1:60" x14ac:dyDescent="0.3">
      <c r="A52" s="186"/>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AQ52" s="186"/>
      <c r="AR52" s="186"/>
      <c r="AS52" s="186"/>
      <c r="AT52" s="186"/>
      <c r="AU52" s="186"/>
      <c r="AV52" s="186"/>
      <c r="AW52" s="186"/>
      <c r="AX52" s="186"/>
      <c r="AY52" s="186"/>
      <c r="AZ52" s="186"/>
      <c r="BA52" s="186"/>
      <c r="BB52" s="186"/>
      <c r="BC52" s="186"/>
      <c r="BD52" s="186"/>
      <c r="BE52" s="186"/>
      <c r="BF52" s="186"/>
      <c r="BG52" s="186"/>
      <c r="BH52" s="24"/>
    </row>
    <row r="53" spans="1:60" x14ac:dyDescent="0.3">
      <c r="A53" s="186"/>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6"/>
      <c r="BD53" s="186"/>
      <c r="BE53" s="186"/>
      <c r="BF53" s="186"/>
      <c r="BG53" s="186"/>
      <c r="BH53" s="24"/>
    </row>
    <row r="54" spans="1:60" x14ac:dyDescent="0.3">
      <c r="A54" s="186"/>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G54" s="186"/>
      <c r="BH54" s="24"/>
    </row>
    <row r="55" spans="1:60" x14ac:dyDescent="0.3">
      <c r="A55" s="186"/>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86"/>
      <c r="BF55" s="186"/>
      <c r="BG55" s="186"/>
      <c r="BH55" s="24"/>
    </row>
    <row r="56" spans="1:60" x14ac:dyDescent="0.3">
      <c r="A56" s="186"/>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186"/>
      <c r="AL56" s="186"/>
      <c r="AM56" s="186"/>
      <c r="AN56" s="186"/>
      <c r="AO56" s="186"/>
      <c r="AP56" s="186"/>
      <c r="AQ56" s="186"/>
      <c r="AR56" s="186"/>
      <c r="AS56" s="186"/>
      <c r="AT56" s="186"/>
      <c r="AU56" s="186"/>
      <c r="AV56" s="186"/>
      <c r="AW56" s="186"/>
      <c r="AX56" s="186"/>
      <c r="AY56" s="186"/>
      <c r="AZ56" s="186"/>
      <c r="BA56" s="186"/>
      <c r="BB56" s="186"/>
      <c r="BC56" s="186"/>
      <c r="BD56" s="186"/>
      <c r="BE56" s="186"/>
      <c r="BF56" s="186"/>
      <c r="BG56" s="186"/>
      <c r="BH56" s="24"/>
    </row>
    <row r="57" spans="1:60" x14ac:dyDescent="0.3">
      <c r="A57" s="186"/>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186"/>
      <c r="AR57" s="186"/>
      <c r="AS57" s="186"/>
      <c r="AT57" s="186"/>
      <c r="AU57" s="186"/>
      <c r="AV57" s="186"/>
      <c r="AW57" s="186"/>
      <c r="AX57" s="186"/>
      <c r="AY57" s="186"/>
      <c r="AZ57" s="186"/>
      <c r="BA57" s="186"/>
      <c r="BB57" s="186"/>
      <c r="BC57" s="186"/>
      <c r="BD57" s="186"/>
      <c r="BE57" s="186"/>
      <c r="BF57" s="186"/>
      <c r="BG57" s="186"/>
      <c r="BH57" s="24"/>
    </row>
    <row r="58" spans="1:60" x14ac:dyDescent="0.3">
      <c r="A58" s="186"/>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M58" s="186"/>
      <c r="AN58" s="186"/>
      <c r="AO58" s="186"/>
      <c r="AP58" s="186"/>
      <c r="AQ58" s="186"/>
      <c r="AR58" s="186"/>
      <c r="AS58" s="186"/>
      <c r="AT58" s="186"/>
      <c r="AU58" s="186"/>
      <c r="AV58" s="186"/>
      <c r="AW58" s="186"/>
      <c r="AX58" s="186"/>
      <c r="AY58" s="186"/>
      <c r="AZ58" s="186"/>
      <c r="BA58" s="186"/>
      <c r="BB58" s="186"/>
      <c r="BC58" s="186"/>
      <c r="BD58" s="186"/>
      <c r="BE58" s="186"/>
      <c r="BF58" s="186"/>
      <c r="BG58" s="186"/>
      <c r="BH58" s="24"/>
    </row>
    <row r="59" spans="1:60" x14ac:dyDescent="0.3">
      <c r="A59" s="186"/>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c r="AL59" s="186"/>
      <c r="AM59" s="186"/>
      <c r="AN59" s="186"/>
      <c r="AO59" s="186"/>
      <c r="AP59" s="186"/>
      <c r="AQ59" s="186"/>
      <c r="AR59" s="186"/>
      <c r="AS59" s="186"/>
      <c r="AT59" s="186"/>
      <c r="AU59" s="186"/>
      <c r="AV59" s="186"/>
      <c r="AW59" s="186"/>
      <c r="AX59" s="186"/>
      <c r="AY59" s="186"/>
      <c r="AZ59" s="186"/>
      <c r="BA59" s="186"/>
      <c r="BB59" s="186"/>
      <c r="BC59" s="186"/>
      <c r="BD59" s="186"/>
      <c r="BE59" s="186"/>
      <c r="BF59" s="186"/>
      <c r="BG59" s="186"/>
      <c r="BH59" s="24"/>
    </row>
    <row r="60" spans="1:60" x14ac:dyDescent="0.3">
      <c r="A60" s="186"/>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186"/>
      <c r="AY60" s="186"/>
      <c r="AZ60" s="186"/>
      <c r="BA60" s="186"/>
      <c r="BB60" s="186"/>
      <c r="BC60" s="186"/>
      <c r="BD60" s="186"/>
      <c r="BE60" s="186"/>
      <c r="BF60" s="186"/>
      <c r="BG60" s="186"/>
      <c r="BH60" s="24"/>
    </row>
    <row r="61" spans="1:60" x14ac:dyDescent="0.3">
      <c r="A61" s="186"/>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186"/>
      <c r="AL61" s="186"/>
      <c r="AM61" s="186"/>
      <c r="AN61" s="186"/>
      <c r="AO61" s="186"/>
      <c r="AP61" s="186"/>
      <c r="AQ61" s="186"/>
      <c r="AR61" s="186"/>
      <c r="AS61" s="186"/>
      <c r="AT61" s="186"/>
      <c r="AU61" s="186"/>
      <c r="AV61" s="186"/>
      <c r="AW61" s="186"/>
      <c r="AX61" s="186"/>
      <c r="AY61" s="186"/>
      <c r="AZ61" s="186"/>
      <c r="BA61" s="186"/>
      <c r="BB61" s="186"/>
      <c r="BC61" s="186"/>
      <c r="BD61" s="186"/>
      <c r="BE61" s="186"/>
      <c r="BF61" s="186"/>
      <c r="BG61" s="186"/>
      <c r="BH61" s="24"/>
    </row>
    <row r="62" spans="1:60" x14ac:dyDescent="0.3">
      <c r="A62" s="186"/>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86"/>
      <c r="BH62" s="24"/>
    </row>
    <row r="63" spans="1:60" x14ac:dyDescent="0.3">
      <c r="A63" s="186"/>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6"/>
      <c r="BE63" s="186"/>
      <c r="BF63" s="186"/>
      <c r="BG63" s="186"/>
      <c r="BH63" s="24"/>
    </row>
    <row r="64" spans="1:60" x14ac:dyDescent="0.3">
      <c r="A64" s="186"/>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24"/>
    </row>
    <row r="65" spans="1:60" x14ac:dyDescent="0.3">
      <c r="A65" s="186"/>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86"/>
      <c r="AZ65" s="186"/>
      <c r="BA65" s="186"/>
      <c r="BB65" s="186"/>
      <c r="BC65" s="186"/>
      <c r="BD65" s="186"/>
      <c r="BE65" s="186"/>
      <c r="BF65" s="186"/>
      <c r="BG65" s="186"/>
      <c r="BH65" s="24"/>
    </row>
    <row r="66" spans="1:60" x14ac:dyDescent="0.3">
      <c r="A66" s="186"/>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6"/>
      <c r="AS66" s="186"/>
      <c r="AT66" s="186"/>
      <c r="AU66" s="186"/>
      <c r="AV66" s="186"/>
      <c r="AW66" s="186"/>
      <c r="AX66" s="186"/>
      <c r="AY66" s="186"/>
      <c r="AZ66" s="186"/>
      <c r="BA66" s="186"/>
      <c r="BB66" s="186"/>
      <c r="BC66" s="186"/>
      <c r="BD66" s="186"/>
      <c r="BE66" s="186"/>
      <c r="BF66" s="186"/>
      <c r="BG66" s="186"/>
      <c r="BH66" s="24"/>
    </row>
    <row r="67" spans="1:60" x14ac:dyDescent="0.3">
      <c r="A67" s="186"/>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6"/>
      <c r="AT67" s="186"/>
      <c r="AU67" s="186"/>
      <c r="AV67" s="186"/>
      <c r="AW67" s="186"/>
      <c r="AX67" s="186"/>
      <c r="AY67" s="186"/>
      <c r="AZ67" s="186"/>
      <c r="BA67" s="186"/>
      <c r="BB67" s="186"/>
      <c r="BC67" s="186"/>
      <c r="BD67" s="186"/>
      <c r="BE67" s="186"/>
      <c r="BF67" s="186"/>
      <c r="BG67" s="186"/>
      <c r="BH67" s="24"/>
    </row>
    <row r="68" spans="1:60" x14ac:dyDescent="0.3">
      <c r="A68" s="186"/>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c r="AJ68" s="186"/>
      <c r="AK68" s="186"/>
      <c r="AL68" s="186"/>
      <c r="AM68" s="186"/>
      <c r="AN68" s="186"/>
      <c r="AO68" s="186"/>
      <c r="AP68" s="186"/>
      <c r="AQ68" s="186"/>
      <c r="AR68" s="186"/>
      <c r="AS68" s="186"/>
      <c r="AT68" s="186"/>
      <c r="AU68" s="186"/>
      <c r="AV68" s="186"/>
      <c r="AW68" s="186"/>
      <c r="AX68" s="186"/>
      <c r="AY68" s="186"/>
      <c r="AZ68" s="186"/>
      <c r="BA68" s="186"/>
      <c r="BB68" s="186"/>
      <c r="BC68" s="186"/>
      <c r="BD68" s="186"/>
      <c r="BE68" s="186"/>
      <c r="BF68" s="186"/>
      <c r="BG68" s="186"/>
      <c r="BH68" s="24"/>
    </row>
    <row r="69" spans="1:60" x14ac:dyDescent="0.3">
      <c r="A69" s="186"/>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6"/>
      <c r="AI69" s="186"/>
      <c r="AJ69" s="186"/>
      <c r="AK69" s="186"/>
      <c r="AL69" s="186"/>
      <c r="AM69" s="186"/>
      <c r="AN69" s="186"/>
      <c r="AO69" s="186"/>
      <c r="AP69" s="186"/>
      <c r="AQ69" s="186"/>
      <c r="AR69" s="186"/>
      <c r="AS69" s="186"/>
      <c r="AT69" s="186"/>
      <c r="AU69" s="186"/>
      <c r="AV69" s="186"/>
      <c r="AW69" s="186"/>
      <c r="AX69" s="186"/>
      <c r="AY69" s="186"/>
      <c r="AZ69" s="186"/>
      <c r="BA69" s="186"/>
      <c r="BB69" s="186"/>
      <c r="BC69" s="186"/>
      <c r="BD69" s="186"/>
      <c r="BE69" s="186"/>
      <c r="BF69" s="186"/>
      <c r="BG69" s="186"/>
      <c r="BH69" s="24"/>
    </row>
    <row r="70" spans="1:60" x14ac:dyDescent="0.3">
      <c r="A70" s="186"/>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6"/>
      <c r="AI70" s="186"/>
      <c r="AJ70" s="186"/>
      <c r="AK70" s="186"/>
      <c r="AL70" s="186"/>
      <c r="AM70" s="186"/>
      <c r="AN70" s="186"/>
      <c r="AO70" s="186"/>
      <c r="AP70" s="186"/>
      <c r="AQ70" s="186"/>
      <c r="AR70" s="186"/>
      <c r="AS70" s="186"/>
      <c r="AT70" s="186"/>
      <c r="AU70" s="186"/>
      <c r="AV70" s="186"/>
      <c r="AW70" s="186"/>
      <c r="AX70" s="186"/>
      <c r="AY70" s="186"/>
      <c r="AZ70" s="186"/>
      <c r="BA70" s="186"/>
      <c r="BB70" s="186"/>
      <c r="BC70" s="186"/>
      <c r="BD70" s="186"/>
      <c r="BE70" s="186"/>
      <c r="BF70" s="186"/>
      <c r="BG70" s="186"/>
      <c r="BH70" s="24"/>
    </row>
    <row r="71" spans="1:60" x14ac:dyDescent="0.3">
      <c r="A71" s="186"/>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186"/>
      <c r="AO71" s="186"/>
      <c r="AP71" s="186"/>
      <c r="AQ71" s="186"/>
      <c r="AR71" s="186"/>
      <c r="AS71" s="186"/>
      <c r="AT71" s="186"/>
      <c r="AU71" s="186"/>
      <c r="AV71" s="186"/>
      <c r="AW71" s="186"/>
      <c r="AX71" s="186"/>
      <c r="AY71" s="186"/>
      <c r="AZ71" s="186"/>
      <c r="BA71" s="186"/>
      <c r="BB71" s="186"/>
      <c r="BC71" s="186"/>
      <c r="BD71" s="186"/>
      <c r="BE71" s="186"/>
      <c r="BF71" s="186"/>
      <c r="BG71" s="186"/>
      <c r="BH71" s="24"/>
    </row>
    <row r="72" spans="1:60" x14ac:dyDescent="0.3">
      <c r="A72" s="186"/>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6"/>
      <c r="AK72" s="186"/>
      <c r="AL72" s="186"/>
      <c r="AM72" s="186"/>
      <c r="AN72" s="186"/>
      <c r="AO72" s="186"/>
      <c r="AP72" s="186"/>
      <c r="AQ72" s="186"/>
      <c r="AR72" s="186"/>
      <c r="AS72" s="186"/>
      <c r="AT72" s="186"/>
      <c r="AU72" s="186"/>
      <c r="AV72" s="186"/>
      <c r="AW72" s="186"/>
      <c r="AX72" s="186"/>
      <c r="AY72" s="186"/>
      <c r="AZ72" s="186"/>
      <c r="BA72" s="186"/>
      <c r="BB72" s="186"/>
      <c r="BC72" s="186"/>
      <c r="BD72" s="186"/>
      <c r="BE72" s="186"/>
      <c r="BF72" s="186"/>
      <c r="BG72" s="186"/>
      <c r="BH72" s="24"/>
    </row>
    <row r="73" spans="1:60" x14ac:dyDescent="0.3">
      <c r="A73" s="186"/>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86"/>
      <c r="BA73" s="186"/>
      <c r="BB73" s="186"/>
      <c r="BC73" s="186"/>
      <c r="BD73" s="186"/>
      <c r="BE73" s="186"/>
      <c r="BF73" s="186"/>
      <c r="BG73" s="186"/>
      <c r="BH73" s="24"/>
    </row>
    <row r="74" spans="1:60" x14ac:dyDescent="0.3">
      <c r="A74" s="186"/>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6"/>
      <c r="AK74" s="186"/>
      <c r="AL74" s="186"/>
      <c r="AM74" s="186"/>
      <c r="AN74" s="186"/>
      <c r="AO74" s="186"/>
      <c r="AP74" s="186"/>
      <c r="AQ74" s="186"/>
      <c r="AR74" s="186"/>
      <c r="AS74" s="186"/>
      <c r="AT74" s="186"/>
      <c r="AU74" s="186"/>
      <c r="AV74" s="186"/>
      <c r="AW74" s="186"/>
      <c r="AX74" s="186"/>
      <c r="AY74" s="186"/>
      <c r="AZ74" s="186"/>
      <c r="BA74" s="186"/>
      <c r="BB74" s="186"/>
      <c r="BC74" s="186"/>
      <c r="BD74" s="186"/>
      <c r="BE74" s="186"/>
      <c r="BF74" s="186"/>
      <c r="BG74" s="186"/>
      <c r="BH74" s="24"/>
    </row>
    <row r="75" spans="1:60" x14ac:dyDescent="0.3">
      <c r="A75" s="186"/>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186"/>
      <c r="BA75" s="186"/>
      <c r="BB75" s="186"/>
      <c r="BC75" s="186"/>
      <c r="BD75" s="186"/>
      <c r="BE75" s="186"/>
      <c r="BF75" s="186"/>
      <c r="BG75" s="186"/>
      <c r="BH75" s="24"/>
    </row>
    <row r="76" spans="1:60" x14ac:dyDescent="0.3">
      <c r="A76" s="186"/>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6"/>
      <c r="AL76" s="186"/>
      <c r="AM76" s="186"/>
      <c r="AN76" s="186"/>
      <c r="AO76" s="186"/>
      <c r="AP76" s="186"/>
      <c r="AQ76" s="186"/>
      <c r="AR76" s="186"/>
      <c r="AS76" s="186"/>
      <c r="AT76" s="186"/>
      <c r="AU76" s="186"/>
      <c r="AV76" s="186"/>
      <c r="AW76" s="186"/>
      <c r="AX76" s="186"/>
      <c r="AY76" s="186"/>
      <c r="AZ76" s="186"/>
      <c r="BA76" s="186"/>
      <c r="BB76" s="186"/>
      <c r="BC76" s="186"/>
      <c r="BD76" s="186"/>
      <c r="BE76" s="186"/>
      <c r="BF76" s="186"/>
      <c r="BG76" s="186"/>
      <c r="BH76" s="24"/>
    </row>
    <row r="77" spans="1:60" x14ac:dyDescent="0.3">
      <c r="A77" s="186"/>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c r="AQ77" s="186"/>
      <c r="AR77" s="186"/>
      <c r="AS77" s="186"/>
      <c r="AT77" s="186"/>
      <c r="AU77" s="186"/>
      <c r="AV77" s="186"/>
      <c r="AW77" s="186"/>
      <c r="AX77" s="186"/>
      <c r="AY77" s="186"/>
      <c r="AZ77" s="186"/>
      <c r="BA77" s="186"/>
      <c r="BB77" s="186"/>
      <c r="BC77" s="186"/>
      <c r="BD77" s="186"/>
      <c r="BE77" s="186"/>
      <c r="BF77" s="186"/>
      <c r="BG77" s="186"/>
      <c r="BH77" s="24"/>
    </row>
    <row r="78" spans="1:60" x14ac:dyDescent="0.3">
      <c r="A78" s="186"/>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c r="BD78" s="186"/>
      <c r="BE78" s="186"/>
      <c r="BF78" s="186"/>
      <c r="BG78" s="186"/>
      <c r="BH78" s="24"/>
    </row>
    <row r="79" spans="1:60" x14ac:dyDescent="0.3">
      <c r="A79" s="186"/>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86"/>
      <c r="AM79" s="186"/>
      <c r="AN79" s="186"/>
      <c r="AO79" s="186"/>
      <c r="AP79" s="186"/>
      <c r="AQ79" s="186"/>
      <c r="AR79" s="186"/>
      <c r="AS79" s="186"/>
      <c r="AT79" s="186"/>
      <c r="AU79" s="186"/>
      <c r="AV79" s="186"/>
      <c r="AW79" s="186"/>
      <c r="AX79" s="186"/>
      <c r="AY79" s="186"/>
      <c r="AZ79" s="186"/>
      <c r="BA79" s="186"/>
      <c r="BB79" s="186"/>
      <c r="BC79" s="186"/>
      <c r="BD79" s="186"/>
      <c r="BE79" s="186"/>
      <c r="BF79" s="186"/>
      <c r="BG79" s="186"/>
      <c r="BH79" s="24"/>
    </row>
    <row r="80" spans="1:60" x14ac:dyDescent="0.3">
      <c r="A80" s="186"/>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c r="AM80" s="186"/>
      <c r="AN80" s="186"/>
      <c r="AO80" s="186"/>
      <c r="AP80" s="186"/>
      <c r="AQ80" s="186"/>
      <c r="AR80" s="186"/>
      <c r="AS80" s="186"/>
      <c r="AT80" s="186"/>
      <c r="AU80" s="186"/>
      <c r="AV80" s="186"/>
      <c r="AW80" s="186"/>
      <c r="AX80" s="186"/>
      <c r="AY80" s="186"/>
      <c r="AZ80" s="186"/>
      <c r="BA80" s="186"/>
      <c r="BB80" s="186"/>
      <c r="BC80" s="186"/>
      <c r="BD80" s="186"/>
      <c r="BE80" s="186"/>
      <c r="BF80" s="186"/>
      <c r="BG80" s="186"/>
      <c r="BH80" s="24"/>
    </row>
    <row r="81" spans="1:60" x14ac:dyDescent="0.3">
      <c r="A81" s="186"/>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86"/>
      <c r="BE81" s="186"/>
      <c r="BF81" s="186"/>
      <c r="BG81" s="186"/>
      <c r="BH81" s="24"/>
    </row>
    <row r="82" spans="1:60" x14ac:dyDescent="0.3">
      <c r="A82" s="186"/>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6"/>
      <c r="BB82" s="186"/>
      <c r="BC82" s="186"/>
      <c r="BD82" s="186"/>
      <c r="BE82" s="186"/>
      <c r="BF82" s="186"/>
      <c r="BG82" s="186"/>
      <c r="BH82" s="24"/>
    </row>
    <row r="83" spans="1:60" x14ac:dyDescent="0.3">
      <c r="A83" s="186"/>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24"/>
    </row>
    <row r="84" spans="1:60" x14ac:dyDescent="0.3">
      <c r="A84" s="186"/>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186"/>
      <c r="AH84" s="186"/>
      <c r="AI84" s="186"/>
      <c r="AJ84" s="186"/>
      <c r="AK84" s="186"/>
      <c r="AL84" s="186"/>
      <c r="AM84" s="186"/>
      <c r="AN84" s="186"/>
      <c r="AO84" s="186"/>
      <c r="AP84" s="186"/>
      <c r="AQ84" s="186"/>
      <c r="AR84" s="186"/>
      <c r="AS84" s="186"/>
      <c r="AT84" s="186"/>
      <c r="AU84" s="186"/>
      <c r="AV84" s="186"/>
      <c r="AW84" s="186"/>
      <c r="AX84" s="186"/>
      <c r="AY84" s="186"/>
      <c r="AZ84" s="186"/>
      <c r="BA84" s="186"/>
      <c r="BB84" s="186"/>
      <c r="BC84" s="186"/>
      <c r="BD84" s="186"/>
      <c r="BE84" s="186"/>
      <c r="BF84" s="186"/>
      <c r="BG84" s="186"/>
      <c r="BH84" s="24"/>
    </row>
    <row r="85" spans="1:60" x14ac:dyDescent="0.3">
      <c r="A85" s="186"/>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6"/>
      <c r="AI85" s="186"/>
      <c r="AJ85" s="186"/>
      <c r="AK85" s="186"/>
      <c r="AL85" s="186"/>
      <c r="AM85" s="186"/>
      <c r="AN85" s="186"/>
      <c r="AO85" s="186"/>
      <c r="AP85" s="186"/>
      <c r="AQ85" s="186"/>
      <c r="AR85" s="186"/>
      <c r="AS85" s="186"/>
      <c r="AT85" s="186"/>
      <c r="AU85" s="186"/>
      <c r="AV85" s="186"/>
      <c r="AW85" s="186"/>
      <c r="AX85" s="186"/>
      <c r="AY85" s="186"/>
      <c r="AZ85" s="186"/>
      <c r="BA85" s="186"/>
      <c r="BB85" s="186"/>
      <c r="BC85" s="186"/>
      <c r="BD85" s="186"/>
      <c r="BE85" s="186"/>
      <c r="BF85" s="186"/>
      <c r="BG85" s="186"/>
      <c r="BH85" s="24"/>
    </row>
    <row r="86" spans="1:60" x14ac:dyDescent="0.3">
      <c r="A86" s="186"/>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c r="AA86" s="186"/>
      <c r="AB86" s="186"/>
      <c r="AC86" s="186"/>
      <c r="AD86" s="186"/>
      <c r="AE86" s="186"/>
      <c r="AF86" s="186"/>
      <c r="AG86" s="186"/>
      <c r="AH86" s="186"/>
      <c r="AI86" s="186"/>
      <c r="AJ86" s="186"/>
      <c r="AK86" s="186"/>
      <c r="AL86" s="186"/>
      <c r="AM86" s="186"/>
      <c r="AN86" s="186"/>
      <c r="AO86" s="186"/>
      <c r="AP86" s="186"/>
      <c r="AQ86" s="186"/>
      <c r="AR86" s="186"/>
      <c r="AS86" s="186"/>
      <c r="AT86" s="186"/>
      <c r="AU86" s="186"/>
      <c r="AV86" s="186"/>
      <c r="AW86" s="186"/>
      <c r="AX86" s="186"/>
      <c r="AY86" s="186"/>
      <c r="AZ86" s="186"/>
      <c r="BA86" s="186"/>
      <c r="BB86" s="186"/>
      <c r="BC86" s="186"/>
      <c r="BD86" s="186"/>
      <c r="BE86" s="186"/>
      <c r="BF86" s="186"/>
      <c r="BG86" s="186"/>
      <c r="BH86" s="24"/>
    </row>
    <row r="87" spans="1:60" x14ac:dyDescent="0.3">
      <c r="A87" s="186"/>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c r="AM87" s="186"/>
      <c r="AN87" s="186"/>
      <c r="AO87" s="186"/>
      <c r="AP87" s="186"/>
      <c r="AQ87" s="186"/>
      <c r="AR87" s="186"/>
      <c r="AS87" s="186"/>
      <c r="AT87" s="186"/>
      <c r="AU87" s="186"/>
      <c r="AV87" s="186"/>
      <c r="AW87" s="186"/>
      <c r="AX87" s="186"/>
      <c r="AY87" s="186"/>
      <c r="AZ87" s="186"/>
      <c r="BA87" s="186"/>
      <c r="BB87" s="186"/>
      <c r="BC87" s="186"/>
      <c r="BD87" s="186"/>
      <c r="BE87" s="186"/>
      <c r="BF87" s="186"/>
      <c r="BG87" s="186"/>
      <c r="BH87" s="24"/>
    </row>
    <row r="88" spans="1:60" x14ac:dyDescent="0.3">
      <c r="A88" s="186"/>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c r="Z88" s="186"/>
      <c r="AA88" s="186"/>
      <c r="AB88" s="186"/>
      <c r="AC88" s="186"/>
      <c r="AD88" s="186"/>
      <c r="AE88" s="186"/>
      <c r="AF88" s="186"/>
      <c r="AG88" s="186"/>
      <c r="AH88" s="186"/>
      <c r="AI88" s="186"/>
      <c r="AJ88" s="186"/>
      <c r="AK88" s="186"/>
      <c r="AL88" s="186"/>
      <c r="AM88" s="186"/>
      <c r="AN88" s="186"/>
      <c r="AO88" s="186"/>
      <c r="AP88" s="186"/>
      <c r="AQ88" s="186"/>
      <c r="AR88" s="186"/>
      <c r="AS88" s="186"/>
      <c r="AT88" s="186"/>
      <c r="AU88" s="186"/>
      <c r="AV88" s="186"/>
      <c r="AW88" s="186"/>
      <c r="AX88" s="186"/>
      <c r="AY88" s="186"/>
      <c r="AZ88" s="186"/>
      <c r="BA88" s="186"/>
      <c r="BB88" s="186"/>
      <c r="BC88" s="186"/>
      <c r="BD88" s="186"/>
      <c r="BE88" s="186"/>
      <c r="BF88" s="186"/>
      <c r="BG88" s="186"/>
      <c r="BH88" s="24"/>
    </row>
    <row r="89" spans="1:60" x14ac:dyDescent="0.3">
      <c r="A89" s="186"/>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c r="AA89" s="186"/>
      <c r="AB89" s="186"/>
      <c r="AC89" s="186"/>
      <c r="AD89" s="186"/>
      <c r="AE89" s="186"/>
      <c r="AF89" s="186"/>
      <c r="AG89" s="186"/>
      <c r="AH89" s="186"/>
      <c r="AI89" s="186"/>
      <c r="AJ89" s="186"/>
      <c r="AK89" s="186"/>
      <c r="AL89" s="186"/>
      <c r="AM89" s="186"/>
      <c r="AN89" s="186"/>
      <c r="AO89" s="186"/>
      <c r="AP89" s="186"/>
      <c r="AQ89" s="186"/>
      <c r="AR89" s="186"/>
      <c r="AS89" s="186"/>
      <c r="AT89" s="186"/>
      <c r="AU89" s="186"/>
      <c r="AV89" s="186"/>
      <c r="AW89" s="186"/>
      <c r="AX89" s="186"/>
      <c r="AY89" s="186"/>
      <c r="AZ89" s="186"/>
      <c r="BA89" s="186"/>
      <c r="BB89" s="186"/>
      <c r="BC89" s="186"/>
      <c r="BD89" s="186"/>
      <c r="BE89" s="186"/>
      <c r="BF89" s="186"/>
      <c r="BG89" s="186"/>
      <c r="BH89" s="24"/>
    </row>
    <row r="90" spans="1:60" x14ac:dyDescent="0.3">
      <c r="A90" s="186"/>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6"/>
      <c r="AY90" s="186"/>
      <c r="AZ90" s="186"/>
      <c r="BA90" s="186"/>
      <c r="BB90" s="186"/>
      <c r="BC90" s="186"/>
      <c r="BD90" s="186"/>
      <c r="BE90" s="186"/>
      <c r="BF90" s="186"/>
      <c r="BG90" s="186"/>
      <c r="BH90" s="24"/>
    </row>
    <row r="91" spans="1:60" x14ac:dyDescent="0.3">
      <c r="A91" s="186"/>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c r="AM91" s="186"/>
      <c r="AN91" s="186"/>
      <c r="AO91" s="186"/>
      <c r="AP91" s="186"/>
      <c r="AQ91" s="186"/>
      <c r="AR91" s="186"/>
      <c r="AS91" s="186"/>
      <c r="AT91" s="186"/>
      <c r="AU91" s="186"/>
      <c r="AV91" s="186"/>
      <c r="AW91" s="186"/>
      <c r="AX91" s="186"/>
      <c r="AY91" s="186"/>
      <c r="AZ91" s="186"/>
      <c r="BA91" s="186"/>
      <c r="BB91" s="186"/>
      <c r="BC91" s="186"/>
      <c r="BD91" s="186"/>
      <c r="BE91" s="186"/>
      <c r="BF91" s="186"/>
      <c r="BG91" s="186"/>
      <c r="BH91" s="24"/>
    </row>
    <row r="92" spans="1:60" x14ac:dyDescent="0.3">
      <c r="A92" s="186"/>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c r="AA92" s="186"/>
      <c r="AB92" s="186"/>
      <c r="AC92" s="186"/>
      <c r="AD92" s="186"/>
      <c r="AE92" s="186"/>
      <c r="AF92" s="186"/>
      <c r="AG92" s="186"/>
      <c r="AH92" s="186"/>
      <c r="AI92" s="186"/>
      <c r="AJ92" s="186"/>
      <c r="AK92" s="186"/>
      <c r="AL92" s="186"/>
      <c r="AM92" s="186"/>
      <c r="AN92" s="186"/>
      <c r="AO92" s="186"/>
      <c r="AP92" s="186"/>
      <c r="AQ92" s="186"/>
      <c r="AR92" s="186"/>
      <c r="AS92" s="186"/>
      <c r="AT92" s="186"/>
      <c r="AU92" s="186"/>
      <c r="AV92" s="186"/>
      <c r="AW92" s="186"/>
      <c r="AX92" s="186"/>
      <c r="AY92" s="186"/>
      <c r="AZ92" s="186"/>
      <c r="BA92" s="186"/>
      <c r="BB92" s="186"/>
      <c r="BC92" s="186"/>
      <c r="BD92" s="186"/>
      <c r="BE92" s="186"/>
      <c r="BF92" s="186"/>
      <c r="BG92" s="186"/>
      <c r="BH92" s="24"/>
    </row>
    <row r="93" spans="1:60" x14ac:dyDescent="0.3">
      <c r="A93" s="186"/>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c r="AB93" s="186"/>
      <c r="AC93" s="186"/>
      <c r="AD93" s="186"/>
      <c r="AE93" s="186"/>
      <c r="AF93" s="186"/>
      <c r="AG93" s="186"/>
      <c r="AH93" s="186"/>
      <c r="AI93" s="186"/>
      <c r="AJ93" s="186"/>
      <c r="AK93" s="186"/>
      <c r="AL93" s="186"/>
      <c r="AM93" s="186"/>
      <c r="AN93" s="186"/>
      <c r="AO93" s="186"/>
      <c r="AP93" s="186"/>
      <c r="AQ93" s="186"/>
      <c r="AR93" s="186"/>
      <c r="AS93" s="186"/>
      <c r="AT93" s="186"/>
      <c r="AU93" s="186"/>
      <c r="AV93" s="186"/>
      <c r="AW93" s="186"/>
      <c r="AX93" s="186"/>
      <c r="AY93" s="186"/>
      <c r="AZ93" s="186"/>
      <c r="BA93" s="186"/>
      <c r="BB93" s="186"/>
      <c r="BC93" s="186"/>
      <c r="BD93" s="186"/>
      <c r="BE93" s="186"/>
      <c r="BF93" s="186"/>
      <c r="BG93" s="186"/>
      <c r="BH93" s="24"/>
    </row>
    <row r="94" spans="1:60" x14ac:dyDescent="0.3">
      <c r="A94" s="186"/>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c r="AA94" s="186"/>
      <c r="AB94" s="186"/>
      <c r="AC94" s="186"/>
      <c r="AD94" s="186"/>
      <c r="AE94" s="186"/>
      <c r="AF94" s="186"/>
      <c r="AG94" s="186"/>
      <c r="AH94" s="186"/>
      <c r="AI94" s="186"/>
      <c r="AJ94" s="186"/>
      <c r="AK94" s="186"/>
      <c r="AL94" s="186"/>
      <c r="AM94" s="186"/>
      <c r="AN94" s="186"/>
      <c r="AO94" s="186"/>
      <c r="AP94" s="186"/>
      <c r="AQ94" s="186"/>
      <c r="AR94" s="186"/>
      <c r="AS94" s="186"/>
      <c r="AT94" s="186"/>
      <c r="AU94" s="186"/>
      <c r="AV94" s="186"/>
      <c r="AW94" s="186"/>
      <c r="AX94" s="186"/>
      <c r="AY94" s="186"/>
      <c r="AZ94" s="186"/>
      <c r="BA94" s="186"/>
      <c r="BB94" s="186"/>
      <c r="BC94" s="186"/>
      <c r="BD94" s="186"/>
      <c r="BE94" s="186"/>
      <c r="BF94" s="186"/>
      <c r="BG94" s="186"/>
      <c r="BH94" s="24"/>
    </row>
    <row r="95" spans="1:60" x14ac:dyDescent="0.3">
      <c r="A95" s="186"/>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c r="AA95" s="186"/>
      <c r="AB95" s="186"/>
      <c r="AC95" s="186"/>
      <c r="AD95" s="186"/>
      <c r="AE95" s="186"/>
      <c r="AF95" s="186"/>
      <c r="AG95" s="186"/>
      <c r="AH95" s="186"/>
      <c r="AI95" s="186"/>
      <c r="AJ95" s="186"/>
      <c r="AK95" s="186"/>
      <c r="AL95" s="186"/>
      <c r="AM95" s="186"/>
      <c r="AN95" s="186"/>
      <c r="AO95" s="186"/>
      <c r="AP95" s="186"/>
      <c r="AQ95" s="186"/>
      <c r="AR95" s="186"/>
      <c r="AS95" s="186"/>
      <c r="AT95" s="186"/>
      <c r="AU95" s="186"/>
      <c r="AV95" s="186"/>
      <c r="AW95" s="186"/>
      <c r="AX95" s="186"/>
      <c r="AY95" s="186"/>
      <c r="AZ95" s="186"/>
      <c r="BA95" s="186"/>
      <c r="BB95" s="186"/>
      <c r="BC95" s="186"/>
      <c r="BD95" s="186"/>
      <c r="BE95" s="186"/>
      <c r="BF95" s="186"/>
      <c r="BG95" s="186"/>
      <c r="BH95" s="24"/>
    </row>
    <row r="96" spans="1:60" x14ac:dyDescent="0.3">
      <c r="A96" s="186"/>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6"/>
      <c r="AU96" s="186"/>
      <c r="AV96" s="186"/>
      <c r="AW96" s="186"/>
      <c r="AX96" s="186"/>
      <c r="AY96" s="186"/>
      <c r="AZ96" s="186"/>
      <c r="BA96" s="186"/>
      <c r="BB96" s="186"/>
      <c r="BC96" s="186"/>
      <c r="BD96" s="186"/>
      <c r="BE96" s="186"/>
      <c r="BF96" s="186"/>
      <c r="BG96" s="186"/>
      <c r="BH96" s="24"/>
    </row>
    <row r="97" spans="1:60" x14ac:dyDescent="0.3">
      <c r="A97" s="186"/>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6"/>
      <c r="AP97" s="186"/>
      <c r="AQ97" s="186"/>
      <c r="AR97" s="186"/>
      <c r="AS97" s="186"/>
      <c r="AT97" s="186"/>
      <c r="AU97" s="186"/>
      <c r="AV97" s="186"/>
      <c r="AW97" s="186"/>
      <c r="AX97" s="186"/>
      <c r="AY97" s="186"/>
      <c r="AZ97" s="186"/>
      <c r="BA97" s="186"/>
      <c r="BB97" s="186"/>
      <c r="BC97" s="186"/>
      <c r="BD97" s="186"/>
      <c r="BE97" s="186"/>
      <c r="BF97" s="186"/>
      <c r="BG97" s="186"/>
      <c r="BH97" s="24"/>
    </row>
    <row r="98" spans="1:60" x14ac:dyDescent="0.3">
      <c r="A98" s="186"/>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6"/>
      <c r="AH98" s="186"/>
      <c r="AI98" s="186"/>
      <c r="AJ98" s="186"/>
      <c r="AK98" s="186"/>
      <c r="AL98" s="186"/>
      <c r="AM98" s="186"/>
      <c r="AN98" s="186"/>
      <c r="AO98" s="186"/>
      <c r="AP98" s="186"/>
      <c r="AQ98" s="186"/>
      <c r="AR98" s="186"/>
      <c r="AS98" s="186"/>
      <c r="AT98" s="186"/>
      <c r="AU98" s="186"/>
      <c r="AV98" s="186"/>
      <c r="AW98" s="186"/>
      <c r="AX98" s="186"/>
      <c r="AY98" s="186"/>
      <c r="AZ98" s="186"/>
      <c r="BA98" s="186"/>
      <c r="BB98" s="186"/>
      <c r="BC98" s="186"/>
      <c r="BD98" s="186"/>
      <c r="BE98" s="186"/>
      <c r="BF98" s="186"/>
      <c r="BG98" s="186"/>
      <c r="BH98" s="24"/>
    </row>
    <row r="99" spans="1:60" x14ac:dyDescent="0.3">
      <c r="A99" s="186"/>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G99" s="186"/>
      <c r="BH99" s="24"/>
    </row>
    <row r="100" spans="1:60" x14ac:dyDescent="0.3">
      <c r="A100" s="186"/>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c r="AB100" s="186"/>
      <c r="AC100" s="186"/>
      <c r="AD100" s="186"/>
      <c r="AE100" s="186"/>
      <c r="AF100" s="186"/>
      <c r="AG100" s="186"/>
      <c r="AH100" s="186"/>
      <c r="AI100" s="186"/>
      <c r="AJ100" s="186"/>
      <c r="AK100" s="186"/>
      <c r="AL100" s="186"/>
      <c r="AM100" s="186"/>
      <c r="AN100" s="186"/>
      <c r="AO100" s="186"/>
      <c r="AP100" s="186"/>
      <c r="AQ100" s="186"/>
      <c r="AR100" s="186"/>
      <c r="AS100" s="186"/>
      <c r="AT100" s="186"/>
      <c r="AU100" s="186"/>
      <c r="AV100" s="186"/>
      <c r="AW100" s="186"/>
      <c r="AX100" s="186"/>
      <c r="AY100" s="186"/>
      <c r="AZ100" s="186"/>
      <c r="BA100" s="186"/>
      <c r="BB100" s="186"/>
      <c r="BC100" s="186"/>
      <c r="BD100" s="186"/>
      <c r="BE100" s="186"/>
      <c r="BF100" s="186"/>
      <c r="BG100" s="186"/>
      <c r="BH100" s="24"/>
    </row>
    <row r="101" spans="1:60" x14ac:dyDescent="0.3">
      <c r="A101" s="186"/>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186"/>
      <c r="BA101" s="186"/>
      <c r="BB101" s="186"/>
      <c r="BC101" s="186"/>
      <c r="BD101" s="186"/>
      <c r="BE101" s="186"/>
      <c r="BF101" s="186"/>
      <c r="BG101" s="186"/>
      <c r="BH101" s="24"/>
    </row>
    <row r="102" spans="1:60" x14ac:dyDescent="0.3">
      <c r="A102" s="186"/>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186"/>
      <c r="AX102" s="186"/>
      <c r="AY102" s="186"/>
      <c r="AZ102" s="186"/>
      <c r="BA102" s="186"/>
      <c r="BB102" s="186"/>
      <c r="BC102" s="186"/>
      <c r="BD102" s="186"/>
      <c r="BE102" s="186"/>
      <c r="BF102" s="186"/>
      <c r="BG102" s="186"/>
      <c r="BH102" s="24"/>
    </row>
    <row r="103" spans="1:60" x14ac:dyDescent="0.3">
      <c r="A103" s="186"/>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c r="AB103" s="186"/>
      <c r="AC103" s="186"/>
      <c r="AD103" s="186"/>
      <c r="AE103" s="186"/>
      <c r="AF103" s="186"/>
      <c r="AG103" s="186"/>
      <c r="AH103" s="186"/>
      <c r="AI103" s="186"/>
      <c r="AJ103" s="186"/>
      <c r="AK103" s="186"/>
      <c r="AL103" s="186"/>
      <c r="AM103" s="186"/>
      <c r="AN103" s="186"/>
      <c r="AO103" s="186"/>
      <c r="AP103" s="186"/>
      <c r="AQ103" s="186"/>
      <c r="AR103" s="186"/>
      <c r="AS103" s="186"/>
      <c r="AT103" s="186"/>
      <c r="AU103" s="186"/>
      <c r="AV103" s="186"/>
      <c r="AW103" s="186"/>
      <c r="AX103" s="186"/>
      <c r="AY103" s="186"/>
      <c r="AZ103" s="186"/>
      <c r="BA103" s="186"/>
      <c r="BB103" s="186"/>
      <c r="BC103" s="186"/>
      <c r="BD103" s="186"/>
      <c r="BE103" s="186"/>
      <c r="BF103" s="186"/>
      <c r="BG103" s="186"/>
      <c r="BH103" s="24"/>
    </row>
    <row r="104" spans="1:60" x14ac:dyDescent="0.3">
      <c r="A104" s="186"/>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c r="AB104" s="186"/>
      <c r="AC104" s="186"/>
      <c r="AD104" s="186"/>
      <c r="AE104" s="186"/>
      <c r="AF104" s="186"/>
      <c r="AG104" s="186"/>
      <c r="AH104" s="186"/>
      <c r="AI104" s="186"/>
      <c r="AJ104" s="186"/>
      <c r="AK104" s="186"/>
      <c r="AL104" s="186"/>
      <c r="AM104" s="186"/>
      <c r="AN104" s="186"/>
      <c r="AO104" s="186"/>
      <c r="AP104" s="186"/>
      <c r="AQ104" s="186"/>
      <c r="AR104" s="186"/>
      <c r="AS104" s="186"/>
      <c r="AT104" s="186"/>
      <c r="AU104" s="186"/>
      <c r="AV104" s="186"/>
      <c r="AW104" s="186"/>
      <c r="AX104" s="186"/>
      <c r="AY104" s="186"/>
      <c r="AZ104" s="186"/>
      <c r="BA104" s="186"/>
      <c r="BB104" s="186"/>
      <c r="BC104" s="186"/>
      <c r="BD104" s="186"/>
      <c r="BE104" s="186"/>
      <c r="BF104" s="186"/>
      <c r="BG104" s="186"/>
      <c r="BH104" s="24"/>
    </row>
    <row r="105" spans="1:60" x14ac:dyDescent="0.3">
      <c r="A105" s="186"/>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186"/>
      <c r="BA105" s="186"/>
      <c r="BB105" s="186"/>
      <c r="BC105" s="186"/>
      <c r="BD105" s="186"/>
      <c r="BE105" s="186"/>
      <c r="BF105" s="186"/>
      <c r="BG105" s="186"/>
      <c r="BH105" s="24"/>
    </row>
    <row r="106" spans="1:60" x14ac:dyDescent="0.3">
      <c r="A106" s="186"/>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c r="AB106" s="186"/>
      <c r="AC106" s="186"/>
      <c r="AD106" s="186"/>
      <c r="AE106" s="186"/>
      <c r="AF106" s="186"/>
      <c r="AG106" s="186"/>
      <c r="AH106" s="186"/>
      <c r="AI106" s="186"/>
      <c r="AJ106" s="186"/>
      <c r="AK106" s="186"/>
      <c r="AL106" s="186"/>
      <c r="AM106" s="186"/>
      <c r="AN106" s="186"/>
      <c r="AO106" s="186"/>
      <c r="AP106" s="186"/>
      <c r="AQ106" s="186"/>
      <c r="AR106" s="186"/>
      <c r="AS106" s="186"/>
      <c r="AT106" s="186"/>
      <c r="AU106" s="186"/>
      <c r="AV106" s="186"/>
      <c r="AW106" s="186"/>
      <c r="AX106" s="186"/>
      <c r="AY106" s="186"/>
      <c r="AZ106" s="186"/>
      <c r="BA106" s="186"/>
      <c r="BB106" s="186"/>
      <c r="BC106" s="186"/>
      <c r="BD106" s="186"/>
      <c r="BE106" s="186"/>
      <c r="BF106" s="186"/>
      <c r="BG106" s="186"/>
      <c r="BH106" s="24"/>
    </row>
    <row r="107" spans="1:60" x14ac:dyDescent="0.3">
      <c r="A107" s="186"/>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186"/>
      <c r="BA107" s="186"/>
      <c r="BB107" s="186"/>
      <c r="BC107" s="186"/>
      <c r="BD107" s="186"/>
      <c r="BE107" s="186"/>
      <c r="BF107" s="186"/>
      <c r="BG107" s="186"/>
      <c r="BH107" s="24"/>
    </row>
    <row r="108" spans="1:60" x14ac:dyDescent="0.3">
      <c r="A108" s="186"/>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6"/>
      <c r="AT108" s="186"/>
      <c r="AU108" s="186"/>
      <c r="AV108" s="186"/>
      <c r="AW108" s="186"/>
      <c r="AX108" s="186"/>
      <c r="AY108" s="186"/>
      <c r="AZ108" s="186"/>
      <c r="BA108" s="186"/>
      <c r="BB108" s="186"/>
      <c r="BC108" s="186"/>
      <c r="BD108" s="186"/>
      <c r="BE108" s="186"/>
      <c r="BF108" s="186"/>
      <c r="BG108" s="186"/>
      <c r="BH108" s="24"/>
    </row>
    <row r="109" spans="1:60" x14ac:dyDescent="0.3">
      <c r="A109" s="186"/>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c r="AF109" s="186"/>
      <c r="AG109" s="186"/>
      <c r="AH109" s="186"/>
      <c r="AI109" s="186"/>
      <c r="AJ109" s="186"/>
      <c r="AK109" s="186"/>
      <c r="AL109" s="186"/>
      <c r="AM109" s="186"/>
      <c r="AN109" s="186"/>
      <c r="AO109" s="186"/>
      <c r="AP109" s="186"/>
      <c r="AQ109" s="186"/>
      <c r="AR109" s="186"/>
      <c r="AS109" s="186"/>
      <c r="AT109" s="186"/>
      <c r="AU109" s="186"/>
      <c r="AV109" s="186"/>
      <c r="AW109" s="186"/>
      <c r="AX109" s="186"/>
      <c r="AY109" s="186"/>
      <c r="AZ109" s="186"/>
      <c r="BA109" s="186"/>
      <c r="BB109" s="186"/>
      <c r="BC109" s="186"/>
      <c r="BD109" s="186"/>
      <c r="BE109" s="186"/>
      <c r="BF109" s="186"/>
      <c r="BG109" s="186"/>
      <c r="BH109" s="24"/>
    </row>
    <row r="110" spans="1:60" x14ac:dyDescent="0.3">
      <c r="A110" s="186"/>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c r="AB110" s="186"/>
      <c r="AC110" s="186"/>
      <c r="AD110" s="186"/>
      <c r="AE110" s="186"/>
      <c r="AF110" s="186"/>
      <c r="AG110" s="186"/>
      <c r="AH110" s="186"/>
      <c r="AI110" s="186"/>
      <c r="AJ110" s="186"/>
      <c r="AK110" s="186"/>
      <c r="AL110" s="186"/>
      <c r="AM110" s="186"/>
      <c r="AN110" s="186"/>
      <c r="AO110" s="186"/>
      <c r="AP110" s="186"/>
      <c r="AQ110" s="186"/>
      <c r="AR110" s="186"/>
      <c r="AS110" s="186"/>
      <c r="AT110" s="186"/>
      <c r="AU110" s="186"/>
      <c r="AV110" s="186"/>
      <c r="AW110" s="186"/>
      <c r="AX110" s="186"/>
      <c r="AY110" s="186"/>
      <c r="AZ110" s="186"/>
      <c r="BA110" s="186"/>
      <c r="BB110" s="186"/>
      <c r="BC110" s="186"/>
      <c r="BD110" s="186"/>
      <c r="BE110" s="186"/>
      <c r="BF110" s="186"/>
      <c r="BG110" s="186"/>
      <c r="BH110" s="24"/>
    </row>
    <row r="111" spans="1:60" x14ac:dyDescent="0.3">
      <c r="A111" s="186"/>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6"/>
      <c r="BD111" s="186"/>
      <c r="BE111" s="186"/>
      <c r="BF111" s="186"/>
      <c r="BG111" s="186"/>
      <c r="BH111" s="24"/>
    </row>
    <row r="112" spans="1:60" x14ac:dyDescent="0.3">
      <c r="A112" s="186"/>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186"/>
      <c r="AC112" s="186"/>
      <c r="AD112" s="186"/>
      <c r="AE112" s="186"/>
      <c r="AF112" s="186"/>
      <c r="AG112" s="186"/>
      <c r="AH112" s="186"/>
      <c r="AI112" s="186"/>
      <c r="AJ112" s="186"/>
      <c r="AK112" s="186"/>
      <c r="AL112" s="186"/>
      <c r="AM112" s="186"/>
      <c r="AN112" s="186"/>
      <c r="AO112" s="186"/>
      <c r="AP112" s="186"/>
      <c r="AQ112" s="186"/>
      <c r="AR112" s="186"/>
      <c r="AS112" s="186"/>
      <c r="AT112" s="186"/>
      <c r="AU112" s="186"/>
      <c r="AV112" s="186"/>
      <c r="AW112" s="186"/>
      <c r="AX112" s="186"/>
      <c r="AY112" s="186"/>
      <c r="AZ112" s="186"/>
      <c r="BA112" s="186"/>
      <c r="BB112" s="186"/>
      <c r="BC112" s="186"/>
      <c r="BD112" s="186"/>
      <c r="BE112" s="186"/>
      <c r="BF112" s="186"/>
      <c r="BG112" s="186"/>
      <c r="BH112" s="24"/>
    </row>
    <row r="113" spans="1:60" x14ac:dyDescent="0.3">
      <c r="A113" s="186"/>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186"/>
      <c r="BA113" s="186"/>
      <c r="BB113" s="186"/>
      <c r="BC113" s="186"/>
      <c r="BD113" s="186"/>
      <c r="BE113" s="186"/>
      <c r="BF113" s="186"/>
      <c r="BG113" s="186"/>
      <c r="BH113" s="24"/>
    </row>
    <row r="114" spans="1:60" x14ac:dyDescent="0.3">
      <c r="A114" s="186"/>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c r="AF114" s="186"/>
      <c r="AG114" s="186"/>
      <c r="AH114" s="186"/>
      <c r="AI114" s="186"/>
      <c r="AJ114" s="186"/>
      <c r="AK114" s="186"/>
      <c r="AL114" s="186"/>
      <c r="AM114" s="186"/>
      <c r="AN114" s="186"/>
      <c r="AO114" s="186"/>
      <c r="AP114" s="186"/>
      <c r="AQ114" s="186"/>
      <c r="AR114" s="186"/>
      <c r="AS114" s="186"/>
      <c r="AT114" s="186"/>
      <c r="AU114" s="186"/>
      <c r="AV114" s="186"/>
      <c r="AW114" s="186"/>
      <c r="AX114" s="186"/>
      <c r="AY114" s="186"/>
      <c r="AZ114" s="186"/>
      <c r="BA114" s="186"/>
      <c r="BB114" s="186"/>
      <c r="BC114" s="186"/>
      <c r="BD114" s="186"/>
      <c r="BE114" s="186"/>
      <c r="BF114" s="186"/>
      <c r="BG114" s="186"/>
      <c r="BH114" s="24"/>
    </row>
    <row r="115" spans="1:60" x14ac:dyDescent="0.3">
      <c r="A115" s="186"/>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c r="AE115" s="186"/>
      <c r="AF115" s="186"/>
      <c r="AG115" s="186"/>
      <c r="AH115" s="186"/>
      <c r="AI115" s="186"/>
      <c r="AJ115" s="186"/>
      <c r="AK115" s="186"/>
      <c r="AL115" s="186"/>
      <c r="AM115" s="186"/>
      <c r="AN115" s="186"/>
      <c r="AO115" s="186"/>
      <c r="AP115" s="186"/>
      <c r="AQ115" s="186"/>
      <c r="AR115" s="186"/>
      <c r="AS115" s="186"/>
      <c r="AT115" s="186"/>
      <c r="AU115" s="186"/>
      <c r="AV115" s="186"/>
      <c r="AW115" s="186"/>
      <c r="AX115" s="186"/>
      <c r="AY115" s="186"/>
      <c r="AZ115" s="186"/>
      <c r="BA115" s="186"/>
      <c r="BB115" s="186"/>
      <c r="BC115" s="186"/>
      <c r="BD115" s="186"/>
      <c r="BE115" s="186"/>
      <c r="BF115" s="186"/>
      <c r="BG115" s="186"/>
      <c r="BH115" s="24"/>
    </row>
    <row r="116" spans="1:60" x14ac:dyDescent="0.3">
      <c r="A116" s="186"/>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c r="AB116" s="186"/>
      <c r="AC116" s="186"/>
      <c r="AD116" s="186"/>
      <c r="AE116" s="186"/>
      <c r="AF116" s="186"/>
      <c r="AG116" s="186"/>
      <c r="AH116" s="186"/>
      <c r="AI116" s="186"/>
      <c r="AJ116" s="186"/>
      <c r="AK116" s="186"/>
      <c r="AL116" s="186"/>
      <c r="AM116" s="186"/>
      <c r="AN116" s="186"/>
      <c r="AO116" s="186"/>
      <c r="AP116" s="186"/>
      <c r="AQ116" s="186"/>
      <c r="AR116" s="186"/>
      <c r="AS116" s="186"/>
      <c r="AT116" s="186"/>
      <c r="AU116" s="186"/>
      <c r="AV116" s="186"/>
      <c r="AW116" s="186"/>
      <c r="AX116" s="186"/>
      <c r="AY116" s="186"/>
      <c r="AZ116" s="186"/>
      <c r="BA116" s="186"/>
      <c r="BB116" s="186"/>
      <c r="BC116" s="186"/>
      <c r="BD116" s="186"/>
      <c r="BE116" s="186"/>
      <c r="BF116" s="186"/>
      <c r="BG116" s="186"/>
      <c r="BH116" s="24"/>
    </row>
    <row r="117" spans="1:60" x14ac:dyDescent="0.3">
      <c r="A117" s="186"/>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186"/>
      <c r="BA117" s="186"/>
      <c r="BB117" s="186"/>
      <c r="BC117" s="186"/>
      <c r="BD117" s="186"/>
      <c r="BE117" s="186"/>
      <c r="BF117" s="186"/>
      <c r="BG117" s="186"/>
      <c r="BH117" s="24"/>
    </row>
    <row r="118" spans="1:60" x14ac:dyDescent="0.3">
      <c r="A118" s="186"/>
      <c r="B118" s="186"/>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186"/>
      <c r="AV118" s="186"/>
      <c r="AW118" s="186"/>
      <c r="AX118" s="186"/>
      <c r="AY118" s="186"/>
      <c r="AZ118" s="186"/>
      <c r="BA118" s="186"/>
      <c r="BB118" s="186"/>
      <c r="BC118" s="186"/>
      <c r="BD118" s="186"/>
      <c r="BE118" s="186"/>
      <c r="BF118" s="186"/>
      <c r="BG118" s="186"/>
      <c r="BH118" s="24"/>
    </row>
    <row r="119" spans="1:60" x14ac:dyDescent="0.3">
      <c r="A119" s="186"/>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6"/>
      <c r="AT119" s="186"/>
      <c r="AU119" s="186"/>
      <c r="AV119" s="186"/>
      <c r="AW119" s="186"/>
      <c r="AX119" s="186"/>
      <c r="AY119" s="186"/>
      <c r="AZ119" s="186"/>
      <c r="BA119" s="186"/>
      <c r="BB119" s="186"/>
      <c r="BC119" s="186"/>
      <c r="BD119" s="186"/>
      <c r="BE119" s="186"/>
      <c r="BF119" s="186"/>
      <c r="BG119" s="186"/>
      <c r="BH119" s="24"/>
    </row>
    <row r="120" spans="1:60" x14ac:dyDescent="0.3">
      <c r="A120" s="186"/>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c r="AM120" s="186"/>
      <c r="AN120" s="186"/>
      <c r="AO120" s="186"/>
      <c r="AP120" s="186"/>
      <c r="AQ120" s="186"/>
      <c r="AR120" s="186"/>
      <c r="AS120" s="186"/>
      <c r="AT120" s="186"/>
      <c r="AU120" s="186"/>
      <c r="AV120" s="186"/>
      <c r="AW120" s="186"/>
      <c r="AX120" s="186"/>
      <c r="AY120" s="186"/>
      <c r="AZ120" s="186"/>
      <c r="BA120" s="186"/>
      <c r="BB120" s="186"/>
      <c r="BC120" s="186"/>
      <c r="BD120" s="186"/>
      <c r="BE120" s="186"/>
      <c r="BF120" s="186"/>
      <c r="BG120" s="186"/>
      <c r="BH120" s="24"/>
    </row>
    <row r="121" spans="1:60" x14ac:dyDescent="0.3">
      <c r="A121" s="186"/>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6"/>
      <c r="AP121" s="186"/>
      <c r="AQ121" s="186"/>
      <c r="AR121" s="186"/>
      <c r="AS121" s="186"/>
      <c r="AT121" s="186"/>
      <c r="AU121" s="186"/>
      <c r="AV121" s="186"/>
      <c r="AW121" s="186"/>
      <c r="AX121" s="186"/>
      <c r="AY121" s="186"/>
      <c r="AZ121" s="186"/>
      <c r="BA121" s="186"/>
      <c r="BB121" s="186"/>
      <c r="BC121" s="186"/>
      <c r="BD121" s="186"/>
      <c r="BE121" s="186"/>
      <c r="BF121" s="186"/>
      <c r="BG121" s="186"/>
      <c r="BH121" s="24"/>
    </row>
    <row r="122" spans="1:60" x14ac:dyDescent="0.3">
      <c r="A122" s="186"/>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c r="AB122" s="186"/>
      <c r="AC122" s="186"/>
      <c r="AD122" s="186"/>
      <c r="AE122" s="186"/>
      <c r="AF122" s="186"/>
      <c r="AG122" s="186"/>
      <c r="AH122" s="186"/>
      <c r="AI122" s="186"/>
      <c r="AJ122" s="186"/>
      <c r="AK122" s="186"/>
      <c r="AL122" s="186"/>
      <c r="AM122" s="186"/>
      <c r="AN122" s="186"/>
      <c r="AO122" s="186"/>
      <c r="AP122" s="186"/>
      <c r="AQ122" s="186"/>
      <c r="AR122" s="186"/>
      <c r="AS122" s="186"/>
      <c r="AT122" s="186"/>
      <c r="AU122" s="186"/>
      <c r="AV122" s="186"/>
      <c r="AW122" s="186"/>
      <c r="AX122" s="186"/>
      <c r="AY122" s="186"/>
      <c r="AZ122" s="186"/>
      <c r="BA122" s="186"/>
      <c r="BB122" s="186"/>
      <c r="BC122" s="186"/>
      <c r="BD122" s="186"/>
      <c r="BE122" s="186"/>
      <c r="BF122" s="186"/>
      <c r="BG122" s="186"/>
      <c r="BH122" s="24"/>
    </row>
    <row r="123" spans="1:60" x14ac:dyDescent="0.3">
      <c r="A123" s="186"/>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c r="AM123" s="186"/>
      <c r="AN123" s="186"/>
      <c r="AO123" s="186"/>
      <c r="AP123" s="186"/>
      <c r="AQ123" s="186"/>
      <c r="AR123" s="186"/>
      <c r="AS123" s="186"/>
      <c r="AT123" s="186"/>
      <c r="AU123" s="186"/>
      <c r="AV123" s="186"/>
      <c r="AW123" s="186"/>
      <c r="AX123" s="186"/>
      <c r="AY123" s="186"/>
      <c r="AZ123" s="186"/>
      <c r="BA123" s="186"/>
      <c r="BB123" s="186"/>
      <c r="BC123" s="186"/>
      <c r="BD123" s="186"/>
      <c r="BE123" s="186"/>
      <c r="BF123" s="186"/>
      <c r="BG123" s="186"/>
      <c r="BH123" s="24"/>
    </row>
    <row r="124" spans="1:60" x14ac:dyDescent="0.3">
      <c r="A124" s="186"/>
      <c r="B124" s="186"/>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c r="AA124" s="186"/>
      <c r="AB124" s="186"/>
      <c r="AC124" s="186"/>
      <c r="AD124" s="186"/>
      <c r="AE124" s="186"/>
      <c r="AF124" s="186"/>
      <c r="AG124" s="186"/>
      <c r="AH124" s="186"/>
      <c r="AI124" s="186"/>
      <c r="AJ124" s="186"/>
      <c r="AK124" s="186"/>
      <c r="AL124" s="186"/>
      <c r="AM124" s="186"/>
      <c r="AN124" s="186"/>
      <c r="AO124" s="186"/>
      <c r="AP124" s="186"/>
      <c r="AQ124" s="186"/>
      <c r="AR124" s="186"/>
      <c r="AS124" s="186"/>
      <c r="AT124" s="186"/>
      <c r="AU124" s="186"/>
      <c r="AV124" s="186"/>
      <c r="AW124" s="186"/>
      <c r="AX124" s="186"/>
      <c r="AY124" s="186"/>
      <c r="AZ124" s="186"/>
      <c r="BA124" s="186"/>
      <c r="BB124" s="186"/>
      <c r="BC124" s="186"/>
      <c r="BD124" s="186"/>
      <c r="BE124" s="186"/>
      <c r="BF124" s="186"/>
      <c r="BG124" s="186"/>
      <c r="BH124" s="24"/>
    </row>
    <row r="125" spans="1:60" x14ac:dyDescent="0.3">
      <c r="A125" s="186"/>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86"/>
      <c r="BA125" s="186"/>
      <c r="BB125" s="186"/>
      <c r="BC125" s="186"/>
      <c r="BD125" s="186"/>
      <c r="BE125" s="186"/>
      <c r="BF125" s="186"/>
      <c r="BG125" s="186"/>
      <c r="BH125" s="24"/>
    </row>
    <row r="126" spans="1:60" x14ac:dyDescent="0.3">
      <c r="A126" s="186"/>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c r="AH126" s="186"/>
      <c r="AI126" s="186"/>
      <c r="AJ126" s="186"/>
      <c r="AK126" s="186"/>
      <c r="AL126" s="186"/>
      <c r="AM126" s="186"/>
      <c r="AN126" s="186"/>
      <c r="AO126" s="186"/>
      <c r="AP126" s="186"/>
      <c r="AQ126" s="186"/>
      <c r="AR126" s="186"/>
      <c r="AS126" s="186"/>
      <c r="AT126" s="186"/>
      <c r="AU126" s="186"/>
      <c r="AV126" s="186"/>
      <c r="AW126" s="186"/>
      <c r="AX126" s="186"/>
      <c r="AY126" s="186"/>
      <c r="AZ126" s="186"/>
      <c r="BA126" s="186"/>
      <c r="BB126" s="186"/>
      <c r="BC126" s="186"/>
      <c r="BD126" s="186"/>
      <c r="BE126" s="186"/>
      <c r="BF126" s="186"/>
      <c r="BG126" s="186"/>
      <c r="BH126" s="24"/>
    </row>
    <row r="127" spans="1:60" x14ac:dyDescent="0.3">
      <c r="A127" s="186"/>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86"/>
      <c r="BA127" s="186"/>
      <c r="BB127" s="186"/>
      <c r="BC127" s="186"/>
      <c r="BD127" s="186"/>
      <c r="BE127" s="186"/>
      <c r="BF127" s="186"/>
      <c r="BG127" s="186"/>
      <c r="BH127" s="24"/>
    </row>
    <row r="128" spans="1:60" x14ac:dyDescent="0.3">
      <c r="A128" s="186"/>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c r="AB128" s="186"/>
      <c r="AC128" s="186"/>
      <c r="AD128" s="186"/>
      <c r="AE128" s="186"/>
      <c r="AF128" s="186"/>
      <c r="AG128" s="186"/>
      <c r="AH128" s="186"/>
      <c r="AI128" s="186"/>
      <c r="AJ128" s="186"/>
      <c r="AK128" s="186"/>
      <c r="AL128" s="186"/>
      <c r="AM128" s="186"/>
      <c r="AN128" s="186"/>
      <c r="AO128" s="186"/>
      <c r="AP128" s="186"/>
      <c r="AQ128" s="186"/>
      <c r="AR128" s="186"/>
      <c r="AS128" s="186"/>
      <c r="AT128" s="186"/>
      <c r="AU128" s="186"/>
      <c r="AV128" s="186"/>
      <c r="AW128" s="186"/>
      <c r="AX128" s="186"/>
      <c r="AY128" s="186"/>
      <c r="AZ128" s="186"/>
      <c r="BA128" s="186"/>
      <c r="BB128" s="186"/>
      <c r="BC128" s="186"/>
      <c r="BD128" s="186"/>
      <c r="BE128" s="186"/>
      <c r="BF128" s="186"/>
      <c r="BG128" s="186"/>
      <c r="BH128" s="24"/>
    </row>
    <row r="129" spans="1:60" x14ac:dyDescent="0.3">
      <c r="A129" s="186"/>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86"/>
      <c r="BA129" s="186"/>
      <c r="BB129" s="186"/>
      <c r="BC129" s="186"/>
      <c r="BD129" s="186"/>
      <c r="BE129" s="186"/>
      <c r="BF129" s="186"/>
      <c r="BG129" s="186"/>
      <c r="BH129" s="24"/>
    </row>
    <row r="130" spans="1:60" x14ac:dyDescent="0.3">
      <c r="A130" s="186"/>
      <c r="B130" s="186"/>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c r="AA130" s="186"/>
      <c r="AB130" s="186"/>
      <c r="AC130" s="186"/>
      <c r="AD130" s="186"/>
      <c r="AE130" s="186"/>
      <c r="AF130" s="186"/>
      <c r="AG130" s="186"/>
      <c r="AH130" s="186"/>
      <c r="AI130" s="186"/>
      <c r="AJ130" s="186"/>
      <c r="AK130" s="186"/>
      <c r="AL130" s="186"/>
      <c r="AM130" s="186"/>
      <c r="AN130" s="186"/>
      <c r="AO130" s="186"/>
      <c r="AP130" s="186"/>
      <c r="AQ130" s="186"/>
      <c r="AR130" s="186"/>
      <c r="AS130" s="186"/>
      <c r="AT130" s="186"/>
      <c r="AU130" s="186"/>
      <c r="AV130" s="186"/>
      <c r="AW130" s="186"/>
      <c r="AX130" s="186"/>
      <c r="AY130" s="186"/>
      <c r="AZ130" s="186"/>
      <c r="BA130" s="186"/>
      <c r="BB130" s="186"/>
      <c r="BC130" s="186"/>
      <c r="BD130" s="186"/>
      <c r="BE130" s="186"/>
      <c r="BF130" s="186"/>
      <c r="BG130" s="186"/>
      <c r="BH130" s="24"/>
    </row>
    <row r="131" spans="1:60" x14ac:dyDescent="0.3">
      <c r="A131" s="186"/>
      <c r="B131" s="186"/>
      <c r="C131" s="186"/>
      <c r="D131" s="186"/>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c r="AQ131" s="186"/>
      <c r="AR131" s="186"/>
      <c r="AS131" s="186"/>
      <c r="AT131" s="186"/>
      <c r="AU131" s="186"/>
      <c r="AV131" s="186"/>
      <c r="AW131" s="186"/>
      <c r="AX131" s="186"/>
      <c r="AY131" s="186"/>
      <c r="AZ131" s="186"/>
      <c r="BA131" s="186"/>
      <c r="BB131" s="186"/>
      <c r="BC131" s="186"/>
      <c r="BD131" s="186"/>
      <c r="BE131" s="186"/>
      <c r="BF131" s="186"/>
      <c r="BG131" s="186"/>
      <c r="BH131" s="24"/>
    </row>
    <row r="132" spans="1:60" x14ac:dyDescent="0.3">
      <c r="A132" s="186"/>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186"/>
      <c r="AU132" s="186"/>
      <c r="AV132" s="186"/>
      <c r="AW132" s="186"/>
      <c r="AX132" s="186"/>
      <c r="AY132" s="186"/>
      <c r="AZ132" s="186"/>
      <c r="BA132" s="186"/>
      <c r="BB132" s="186"/>
      <c r="BC132" s="186"/>
      <c r="BD132" s="186"/>
      <c r="BE132" s="186"/>
      <c r="BF132" s="186"/>
      <c r="BG132" s="186"/>
      <c r="BH132" s="24"/>
    </row>
    <row r="133" spans="1:60" x14ac:dyDescent="0.3">
      <c r="A133" s="186"/>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86"/>
      <c r="BA133" s="186"/>
      <c r="BB133" s="186"/>
      <c r="BC133" s="186"/>
      <c r="BD133" s="186"/>
      <c r="BE133" s="186"/>
      <c r="BF133" s="186"/>
      <c r="BG133" s="186"/>
      <c r="BH133" s="24"/>
    </row>
    <row r="134" spans="1:60" x14ac:dyDescent="0.3">
      <c r="A134" s="186"/>
      <c r="B134" s="186"/>
      <c r="C134" s="186"/>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c r="AB134" s="186"/>
      <c r="AC134" s="186"/>
      <c r="AD134" s="186"/>
      <c r="AE134" s="186"/>
      <c r="AF134" s="186"/>
      <c r="AG134" s="186"/>
      <c r="AH134" s="186"/>
      <c r="AI134" s="186"/>
      <c r="AJ134" s="186"/>
      <c r="AK134" s="186"/>
      <c r="AL134" s="186"/>
      <c r="AM134" s="186"/>
      <c r="AN134" s="186"/>
      <c r="AO134" s="186"/>
      <c r="AP134" s="186"/>
      <c r="AQ134" s="186"/>
      <c r="AR134" s="186"/>
      <c r="AS134" s="186"/>
      <c r="AT134" s="186"/>
      <c r="AU134" s="186"/>
      <c r="AV134" s="186"/>
      <c r="AW134" s="186"/>
      <c r="AX134" s="186"/>
      <c r="AY134" s="186"/>
      <c r="AZ134" s="186"/>
      <c r="BA134" s="186"/>
      <c r="BB134" s="186"/>
      <c r="BC134" s="186"/>
      <c r="BD134" s="186"/>
      <c r="BE134" s="186"/>
      <c r="BF134" s="186"/>
      <c r="BG134" s="186"/>
      <c r="BH134" s="24"/>
    </row>
    <row r="135" spans="1:60" x14ac:dyDescent="0.3">
      <c r="A135" s="186"/>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c r="AM135" s="186"/>
      <c r="AN135" s="186"/>
      <c r="AO135" s="186"/>
      <c r="AP135" s="186"/>
      <c r="AQ135" s="186"/>
      <c r="AR135" s="186"/>
      <c r="AS135" s="186"/>
      <c r="AT135" s="186"/>
      <c r="AU135" s="186"/>
      <c r="AV135" s="186"/>
      <c r="AW135" s="186"/>
      <c r="AX135" s="186"/>
      <c r="AY135" s="186"/>
      <c r="AZ135" s="186"/>
      <c r="BA135" s="186"/>
      <c r="BB135" s="186"/>
      <c r="BC135" s="186"/>
      <c r="BD135" s="186"/>
      <c r="BE135" s="186"/>
      <c r="BF135" s="186"/>
      <c r="BG135" s="186"/>
      <c r="BH135" s="24"/>
    </row>
    <row r="136" spans="1:60" x14ac:dyDescent="0.3">
      <c r="A136" s="186"/>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c r="AA136" s="186"/>
      <c r="AB136" s="186"/>
      <c r="AC136" s="186"/>
      <c r="AD136" s="186"/>
      <c r="AE136" s="186"/>
      <c r="AF136" s="186"/>
      <c r="AG136" s="186"/>
      <c r="AH136" s="186"/>
      <c r="AI136" s="186"/>
      <c r="AJ136" s="186"/>
      <c r="AK136" s="186"/>
      <c r="AL136" s="186"/>
      <c r="AM136" s="186"/>
      <c r="AN136" s="186"/>
      <c r="AO136" s="186"/>
      <c r="AP136" s="186"/>
      <c r="AQ136" s="186"/>
      <c r="AR136" s="186"/>
      <c r="AS136" s="186"/>
      <c r="AT136" s="186"/>
      <c r="AU136" s="186"/>
      <c r="AV136" s="186"/>
      <c r="AW136" s="186"/>
      <c r="AX136" s="186"/>
      <c r="AY136" s="186"/>
      <c r="AZ136" s="186"/>
      <c r="BA136" s="186"/>
      <c r="BB136" s="186"/>
      <c r="BC136" s="186"/>
      <c r="BD136" s="186"/>
      <c r="BE136" s="186"/>
      <c r="BF136" s="186"/>
      <c r="BG136" s="186"/>
      <c r="BH136" s="24"/>
    </row>
    <row r="137" spans="1:60" x14ac:dyDescent="0.3">
      <c r="A137" s="186"/>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c r="AM137" s="186"/>
      <c r="AN137" s="186"/>
      <c r="AO137" s="186"/>
      <c r="AP137" s="186"/>
      <c r="AQ137" s="186"/>
      <c r="AR137" s="186"/>
      <c r="AS137" s="186"/>
      <c r="AT137" s="186"/>
      <c r="AU137" s="186"/>
      <c r="AV137" s="186"/>
      <c r="AW137" s="186"/>
      <c r="AX137" s="186"/>
      <c r="AY137" s="186"/>
      <c r="AZ137" s="186"/>
      <c r="BA137" s="186"/>
      <c r="BB137" s="186"/>
      <c r="BC137" s="186"/>
      <c r="BD137" s="186"/>
      <c r="BE137" s="186"/>
      <c r="BF137" s="186"/>
      <c r="BG137" s="186"/>
      <c r="BH137" s="24"/>
    </row>
    <row r="138" spans="1:60" x14ac:dyDescent="0.3">
      <c r="A138" s="186"/>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c r="AB138" s="186"/>
      <c r="AC138" s="186"/>
      <c r="AD138" s="186"/>
      <c r="AE138" s="186"/>
      <c r="AF138" s="186"/>
      <c r="AG138" s="186"/>
      <c r="AH138" s="186"/>
      <c r="AI138" s="186"/>
      <c r="AJ138" s="186"/>
      <c r="AK138" s="186"/>
      <c r="AL138" s="186"/>
      <c r="AM138" s="186"/>
      <c r="AN138" s="186"/>
      <c r="AO138" s="186"/>
      <c r="AP138" s="186"/>
      <c r="AQ138" s="186"/>
      <c r="AR138" s="186"/>
      <c r="AS138" s="186"/>
      <c r="AT138" s="186"/>
      <c r="AU138" s="186"/>
      <c r="AV138" s="186"/>
      <c r="AW138" s="186"/>
      <c r="AX138" s="186"/>
      <c r="AY138" s="186"/>
      <c r="AZ138" s="186"/>
      <c r="BA138" s="186"/>
      <c r="BB138" s="186"/>
      <c r="BC138" s="186"/>
      <c r="BD138" s="186"/>
      <c r="BE138" s="186"/>
      <c r="BF138" s="186"/>
      <c r="BG138" s="186"/>
      <c r="BH138" s="24"/>
    </row>
    <row r="139" spans="1:60" x14ac:dyDescent="0.3">
      <c r="A139" s="186"/>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c r="AM139" s="186"/>
      <c r="AN139" s="186"/>
      <c r="AO139" s="186"/>
      <c r="AP139" s="186"/>
      <c r="AQ139" s="186"/>
      <c r="AR139" s="186"/>
      <c r="AS139" s="186"/>
      <c r="AT139" s="186"/>
      <c r="AU139" s="186"/>
      <c r="AV139" s="186"/>
      <c r="AW139" s="186"/>
      <c r="AX139" s="186"/>
      <c r="AY139" s="186"/>
      <c r="AZ139" s="186"/>
      <c r="BA139" s="186"/>
      <c r="BB139" s="186"/>
      <c r="BC139" s="186"/>
      <c r="BD139" s="186"/>
      <c r="BE139" s="186"/>
      <c r="BF139" s="186"/>
      <c r="BG139" s="186"/>
      <c r="BH139" s="24"/>
    </row>
    <row r="140" spans="1:60" x14ac:dyDescent="0.3">
      <c r="A140" s="186"/>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c r="AB140" s="186"/>
      <c r="AC140" s="186"/>
      <c r="AD140" s="186"/>
      <c r="AE140" s="186"/>
      <c r="AF140" s="186"/>
      <c r="AG140" s="186"/>
      <c r="AH140" s="186"/>
      <c r="AI140" s="186"/>
      <c r="AJ140" s="186"/>
      <c r="AK140" s="186"/>
      <c r="AL140" s="186"/>
      <c r="AM140" s="186"/>
      <c r="AN140" s="186"/>
      <c r="AO140" s="186"/>
      <c r="AP140" s="186"/>
      <c r="AQ140" s="186"/>
      <c r="AR140" s="186"/>
      <c r="AS140" s="186"/>
      <c r="AT140" s="186"/>
      <c r="AU140" s="186"/>
      <c r="AV140" s="186"/>
      <c r="AW140" s="186"/>
      <c r="AX140" s="186"/>
      <c r="AY140" s="186"/>
      <c r="AZ140" s="186"/>
      <c r="BA140" s="186"/>
      <c r="BB140" s="186"/>
      <c r="BC140" s="186"/>
      <c r="BD140" s="186"/>
      <c r="BE140" s="186"/>
      <c r="BF140" s="186"/>
      <c r="BG140" s="186"/>
      <c r="BH140" s="24"/>
    </row>
    <row r="141" spans="1:60" x14ac:dyDescent="0.3">
      <c r="A141" s="186"/>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86"/>
      <c r="BA141" s="186"/>
      <c r="BB141" s="186"/>
      <c r="BC141" s="186"/>
      <c r="BD141" s="186"/>
      <c r="BE141" s="186"/>
      <c r="BF141" s="186"/>
      <c r="BG141" s="186"/>
      <c r="BH141" s="24"/>
    </row>
    <row r="142" spans="1:60" x14ac:dyDescent="0.3">
      <c r="A142" s="186"/>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c r="AB142" s="186"/>
      <c r="AC142" s="186"/>
      <c r="AD142" s="186"/>
      <c r="AE142" s="186"/>
      <c r="AF142" s="186"/>
      <c r="AG142" s="186"/>
      <c r="AH142" s="186"/>
      <c r="AI142" s="186"/>
      <c r="AJ142" s="186"/>
      <c r="AK142" s="186"/>
      <c r="AL142" s="186"/>
      <c r="AM142" s="186"/>
      <c r="AN142" s="186"/>
      <c r="AO142" s="186"/>
      <c r="AP142" s="186"/>
      <c r="AQ142" s="186"/>
      <c r="AR142" s="186"/>
      <c r="AS142" s="186"/>
      <c r="AT142" s="186"/>
      <c r="AU142" s="186"/>
      <c r="AV142" s="186"/>
      <c r="AW142" s="186"/>
      <c r="AX142" s="186"/>
      <c r="AY142" s="186"/>
      <c r="AZ142" s="186"/>
      <c r="BA142" s="186"/>
      <c r="BB142" s="186"/>
      <c r="BC142" s="186"/>
      <c r="BD142" s="186"/>
      <c r="BE142" s="186"/>
      <c r="BF142" s="186"/>
      <c r="BG142" s="186"/>
      <c r="BH142" s="24"/>
    </row>
    <row r="143" spans="1:60" x14ac:dyDescent="0.3">
      <c r="A143" s="186"/>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86"/>
      <c r="BA143" s="186"/>
      <c r="BB143" s="186"/>
      <c r="BC143" s="186"/>
      <c r="BD143" s="186"/>
      <c r="BE143" s="186"/>
      <c r="BF143" s="186"/>
      <c r="BG143" s="186"/>
      <c r="BH143" s="24"/>
    </row>
    <row r="144" spans="1:60" x14ac:dyDescent="0.3">
      <c r="A144" s="186"/>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c r="AM144" s="186"/>
      <c r="AN144" s="186"/>
      <c r="AO144" s="186"/>
      <c r="AP144" s="186"/>
      <c r="AQ144" s="186"/>
      <c r="AR144" s="186"/>
      <c r="AS144" s="186"/>
      <c r="AT144" s="186"/>
      <c r="AU144" s="186"/>
      <c r="AV144" s="186"/>
      <c r="AW144" s="186"/>
      <c r="AX144" s="186"/>
      <c r="AY144" s="186"/>
      <c r="AZ144" s="186"/>
      <c r="BA144" s="186"/>
      <c r="BB144" s="186"/>
      <c r="BC144" s="186"/>
      <c r="BD144" s="186"/>
      <c r="BE144" s="186"/>
      <c r="BF144" s="186"/>
      <c r="BG144" s="186"/>
      <c r="BH144" s="24"/>
    </row>
    <row r="145" spans="1:60" x14ac:dyDescent="0.3">
      <c r="A145" s="186"/>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c r="AQ145" s="186"/>
      <c r="AR145" s="186"/>
      <c r="AS145" s="186"/>
      <c r="AT145" s="186"/>
      <c r="AU145" s="186"/>
      <c r="AV145" s="186"/>
      <c r="AW145" s="186"/>
      <c r="AX145" s="186"/>
      <c r="AY145" s="186"/>
      <c r="AZ145" s="186"/>
      <c r="BA145" s="186"/>
      <c r="BB145" s="186"/>
      <c r="BC145" s="186"/>
      <c r="BD145" s="186"/>
      <c r="BE145" s="186"/>
      <c r="BF145" s="186"/>
      <c r="BG145" s="186"/>
      <c r="BH145" s="24"/>
    </row>
    <row r="146" spans="1:60" x14ac:dyDescent="0.3">
      <c r="A146" s="186"/>
      <c r="B146" s="186"/>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c r="AB146" s="186"/>
      <c r="AC146" s="186"/>
      <c r="AD146" s="186"/>
      <c r="AE146" s="186"/>
      <c r="AF146" s="186"/>
      <c r="AG146" s="186"/>
      <c r="AH146" s="186"/>
      <c r="AI146" s="186"/>
      <c r="AJ146" s="186"/>
      <c r="AK146" s="186"/>
      <c r="AL146" s="186"/>
      <c r="AM146" s="186"/>
      <c r="AN146" s="186"/>
      <c r="AO146" s="186"/>
      <c r="AP146" s="186"/>
      <c r="AQ146" s="186"/>
      <c r="AR146" s="186"/>
      <c r="AS146" s="186"/>
      <c r="AT146" s="186"/>
      <c r="AU146" s="186"/>
      <c r="AV146" s="186"/>
      <c r="AW146" s="186"/>
      <c r="AX146" s="186"/>
      <c r="AY146" s="186"/>
      <c r="AZ146" s="186"/>
      <c r="BA146" s="186"/>
      <c r="BB146" s="186"/>
      <c r="BC146" s="186"/>
      <c r="BD146" s="186"/>
      <c r="BE146" s="186"/>
      <c r="BF146" s="186"/>
      <c r="BG146" s="186"/>
      <c r="BH146" s="24"/>
    </row>
    <row r="147" spans="1:60" x14ac:dyDescent="0.3">
      <c r="A147" s="186"/>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c r="AQ147" s="186"/>
      <c r="AR147" s="186"/>
      <c r="AS147" s="186"/>
      <c r="AT147" s="186"/>
      <c r="AU147" s="186"/>
      <c r="AV147" s="186"/>
      <c r="AW147" s="186"/>
      <c r="AX147" s="186"/>
      <c r="AY147" s="186"/>
      <c r="AZ147" s="186"/>
      <c r="BA147" s="186"/>
      <c r="BB147" s="186"/>
      <c r="BC147" s="186"/>
      <c r="BD147" s="186"/>
      <c r="BE147" s="186"/>
      <c r="BF147" s="186"/>
      <c r="BG147" s="186"/>
      <c r="BH147" s="24"/>
    </row>
    <row r="148" spans="1:60" x14ac:dyDescent="0.3">
      <c r="A148" s="186"/>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c r="AB148" s="186"/>
      <c r="AC148" s="186"/>
      <c r="AD148" s="186"/>
      <c r="AE148" s="186"/>
      <c r="AF148" s="186"/>
      <c r="AG148" s="186"/>
      <c r="AH148" s="186"/>
      <c r="AI148" s="186"/>
      <c r="AJ148" s="186"/>
      <c r="AK148" s="186"/>
      <c r="AL148" s="186"/>
      <c r="AM148" s="186"/>
      <c r="AN148" s="186"/>
      <c r="AO148" s="186"/>
      <c r="AP148" s="186"/>
      <c r="AQ148" s="186"/>
      <c r="AR148" s="186"/>
      <c r="AS148" s="186"/>
      <c r="AT148" s="186"/>
      <c r="AU148" s="186"/>
      <c r="AV148" s="186"/>
      <c r="AW148" s="186"/>
      <c r="AX148" s="186"/>
      <c r="AY148" s="186"/>
      <c r="AZ148" s="186"/>
      <c r="BA148" s="186"/>
      <c r="BB148" s="186"/>
      <c r="BC148" s="186"/>
      <c r="BD148" s="186"/>
      <c r="BE148" s="186"/>
      <c r="BF148" s="186"/>
      <c r="BG148" s="186"/>
      <c r="BH148" s="24"/>
    </row>
    <row r="149" spans="1:60" x14ac:dyDescent="0.3">
      <c r="A149" s="186"/>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c r="AQ149" s="186"/>
      <c r="AR149" s="186"/>
      <c r="AS149" s="186"/>
      <c r="AT149" s="186"/>
      <c r="AU149" s="186"/>
      <c r="AV149" s="186"/>
      <c r="AW149" s="186"/>
      <c r="AX149" s="186"/>
      <c r="AY149" s="186"/>
      <c r="AZ149" s="186"/>
      <c r="BA149" s="186"/>
      <c r="BB149" s="186"/>
      <c r="BC149" s="186"/>
      <c r="BD149" s="186"/>
      <c r="BE149" s="186"/>
      <c r="BF149" s="186"/>
      <c r="BG149" s="186"/>
      <c r="BH149" s="24"/>
    </row>
    <row r="150" spans="1:60" x14ac:dyDescent="0.3">
      <c r="A150" s="186"/>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186"/>
      <c r="AU150" s="186"/>
      <c r="AV150" s="186"/>
      <c r="AW150" s="186"/>
      <c r="AX150" s="186"/>
      <c r="AY150" s="186"/>
      <c r="AZ150" s="186"/>
      <c r="BA150" s="186"/>
      <c r="BB150" s="186"/>
      <c r="BC150" s="186"/>
      <c r="BD150" s="186"/>
      <c r="BE150" s="186"/>
      <c r="BF150" s="186"/>
      <c r="BG150" s="186"/>
      <c r="BH150" s="24"/>
    </row>
    <row r="151" spans="1:60" x14ac:dyDescent="0.3">
      <c r="A151" s="186"/>
      <c r="B151" s="186"/>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186"/>
      <c r="AE151" s="186"/>
      <c r="AF151" s="186"/>
      <c r="AG151" s="186"/>
      <c r="AH151" s="186"/>
      <c r="AI151" s="186"/>
      <c r="AJ151" s="186"/>
      <c r="AK151" s="186"/>
      <c r="AL151" s="186"/>
      <c r="AM151" s="186"/>
      <c r="AN151" s="186"/>
      <c r="AO151" s="186"/>
      <c r="AP151" s="186"/>
      <c r="AQ151" s="186"/>
      <c r="AR151" s="186"/>
      <c r="AS151" s="186"/>
      <c r="AT151" s="186"/>
      <c r="AU151" s="186"/>
      <c r="AV151" s="186"/>
      <c r="AW151" s="186"/>
      <c r="AX151" s="186"/>
      <c r="AY151" s="186"/>
      <c r="AZ151" s="186"/>
      <c r="BA151" s="186"/>
      <c r="BB151" s="186"/>
      <c r="BC151" s="186"/>
      <c r="BD151" s="186"/>
      <c r="BE151" s="186"/>
      <c r="BF151" s="186"/>
      <c r="BG151" s="186"/>
      <c r="BH151" s="24"/>
    </row>
    <row r="152" spans="1:60" x14ac:dyDescent="0.3">
      <c r="A152" s="186"/>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86"/>
      <c r="AZ152" s="186"/>
      <c r="BA152" s="186"/>
      <c r="BB152" s="186"/>
      <c r="BC152" s="186"/>
      <c r="BD152" s="186"/>
      <c r="BE152" s="186"/>
      <c r="BF152" s="186"/>
      <c r="BG152" s="186"/>
      <c r="BH152" s="24"/>
    </row>
    <row r="153" spans="1:60" x14ac:dyDescent="0.3">
      <c r="A153" s="186"/>
      <c r="B153" s="186"/>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c r="AB153" s="186"/>
      <c r="AC153" s="186"/>
      <c r="AD153" s="186"/>
      <c r="AE153" s="186"/>
      <c r="AF153" s="186"/>
      <c r="AG153" s="186"/>
      <c r="AH153" s="186"/>
      <c r="AI153" s="186"/>
      <c r="AJ153" s="186"/>
      <c r="AK153" s="186"/>
      <c r="AL153" s="186"/>
      <c r="AM153" s="186"/>
      <c r="AN153" s="186"/>
      <c r="AO153" s="186"/>
      <c r="AP153" s="186"/>
      <c r="AQ153" s="186"/>
      <c r="AR153" s="186"/>
      <c r="AS153" s="186"/>
      <c r="AT153" s="186"/>
      <c r="AU153" s="186"/>
      <c r="AV153" s="186"/>
      <c r="AW153" s="186"/>
      <c r="AX153" s="186"/>
      <c r="AY153" s="186"/>
      <c r="AZ153" s="186"/>
      <c r="BA153" s="186"/>
      <c r="BB153" s="186"/>
      <c r="BC153" s="186"/>
      <c r="BD153" s="186"/>
      <c r="BE153" s="186"/>
      <c r="BF153" s="186"/>
      <c r="BG153" s="186"/>
      <c r="BH153" s="24"/>
    </row>
    <row r="154" spans="1:60" x14ac:dyDescent="0.3">
      <c r="A154" s="186"/>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c r="AB154" s="186"/>
      <c r="AC154" s="186"/>
      <c r="AD154" s="186"/>
      <c r="AE154" s="186"/>
      <c r="AF154" s="186"/>
      <c r="AG154" s="186"/>
      <c r="AH154" s="186"/>
      <c r="AI154" s="186"/>
      <c r="AJ154" s="186"/>
      <c r="AK154" s="186"/>
      <c r="AL154" s="186"/>
      <c r="AM154" s="186"/>
      <c r="AN154" s="186"/>
      <c r="AO154" s="186"/>
      <c r="AP154" s="186"/>
      <c r="AQ154" s="186"/>
      <c r="AR154" s="186"/>
      <c r="AS154" s="186"/>
      <c r="AT154" s="186"/>
      <c r="AU154" s="186"/>
      <c r="AV154" s="186"/>
      <c r="AW154" s="186"/>
      <c r="AX154" s="186"/>
      <c r="AY154" s="186"/>
      <c r="AZ154" s="186"/>
      <c r="BA154" s="186"/>
      <c r="BB154" s="186"/>
      <c r="BC154" s="186"/>
      <c r="BD154" s="186"/>
      <c r="BE154" s="186"/>
      <c r="BF154" s="186"/>
      <c r="BG154" s="186"/>
      <c r="BH154" s="24"/>
    </row>
    <row r="155" spans="1:60" x14ac:dyDescent="0.3">
      <c r="A155" s="186"/>
      <c r="B155" s="186"/>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c r="AB155" s="186"/>
      <c r="AC155" s="186"/>
      <c r="AD155" s="186"/>
      <c r="AE155" s="186"/>
      <c r="AF155" s="186"/>
      <c r="AG155" s="186"/>
      <c r="AH155" s="186"/>
      <c r="AI155" s="186"/>
      <c r="AJ155" s="186"/>
      <c r="AK155" s="186"/>
      <c r="AL155" s="186"/>
      <c r="AM155" s="186"/>
      <c r="AN155" s="186"/>
      <c r="AO155" s="186"/>
      <c r="AP155" s="186"/>
      <c r="AQ155" s="186"/>
      <c r="AR155" s="186"/>
      <c r="AS155" s="186"/>
      <c r="AT155" s="186"/>
      <c r="AU155" s="186"/>
      <c r="AV155" s="186"/>
      <c r="AW155" s="186"/>
      <c r="AX155" s="186"/>
      <c r="AY155" s="186"/>
      <c r="AZ155" s="186"/>
      <c r="BA155" s="186"/>
      <c r="BB155" s="186"/>
      <c r="BC155" s="186"/>
      <c r="BD155" s="186"/>
      <c r="BE155" s="186"/>
      <c r="BF155" s="186"/>
      <c r="BG155" s="186"/>
      <c r="BH155" s="24"/>
    </row>
    <row r="156" spans="1:60" x14ac:dyDescent="0.3">
      <c r="A156" s="186"/>
      <c r="B156" s="186"/>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c r="AB156" s="186"/>
      <c r="AC156" s="186"/>
      <c r="AD156" s="186"/>
      <c r="AE156" s="186"/>
      <c r="AF156" s="186"/>
      <c r="AG156" s="186"/>
      <c r="AH156" s="186"/>
      <c r="AI156" s="186"/>
      <c r="AJ156" s="186"/>
      <c r="AK156" s="186"/>
      <c r="AL156" s="186"/>
      <c r="AM156" s="186"/>
      <c r="AN156" s="186"/>
      <c r="AO156" s="186"/>
      <c r="AP156" s="186"/>
      <c r="AQ156" s="186"/>
      <c r="AR156" s="186"/>
      <c r="AS156" s="186"/>
      <c r="AT156" s="186"/>
      <c r="AU156" s="186"/>
      <c r="AV156" s="186"/>
      <c r="AW156" s="186"/>
      <c r="AX156" s="186"/>
      <c r="AY156" s="186"/>
      <c r="AZ156" s="186"/>
      <c r="BA156" s="186"/>
      <c r="BB156" s="186"/>
      <c r="BC156" s="186"/>
      <c r="BD156" s="186"/>
      <c r="BE156" s="186"/>
      <c r="BF156" s="186"/>
      <c r="BG156" s="186"/>
      <c r="BH156" s="24"/>
    </row>
    <row r="157" spans="1:60" x14ac:dyDescent="0.3">
      <c r="A157" s="186"/>
      <c r="B157" s="186"/>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86"/>
      <c r="AM157" s="186"/>
      <c r="AN157" s="186"/>
      <c r="AO157" s="186"/>
      <c r="AP157" s="186"/>
      <c r="AQ157" s="186"/>
      <c r="AR157" s="186"/>
      <c r="AS157" s="186"/>
      <c r="AT157" s="186"/>
      <c r="AU157" s="186"/>
      <c r="AV157" s="186"/>
      <c r="AW157" s="186"/>
      <c r="AX157" s="186"/>
      <c r="AY157" s="186"/>
      <c r="AZ157" s="186"/>
      <c r="BA157" s="186"/>
      <c r="BB157" s="186"/>
      <c r="BC157" s="186"/>
      <c r="BD157" s="186"/>
      <c r="BE157" s="186"/>
      <c r="BF157" s="186"/>
      <c r="BG157" s="186"/>
      <c r="BH157" s="24"/>
    </row>
    <row r="158" spans="1:60" x14ac:dyDescent="0.3">
      <c r="A158" s="186"/>
      <c r="B158" s="186"/>
      <c r="C158" s="186"/>
      <c r="D158" s="186"/>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c r="AB158" s="186"/>
      <c r="AC158" s="186"/>
      <c r="AD158" s="186"/>
      <c r="AE158" s="186"/>
      <c r="AF158" s="186"/>
      <c r="AG158" s="186"/>
      <c r="AH158" s="186"/>
      <c r="AI158" s="186"/>
      <c r="AJ158" s="186"/>
      <c r="AK158" s="186"/>
      <c r="AL158" s="186"/>
      <c r="AM158" s="186"/>
      <c r="AN158" s="186"/>
      <c r="AO158" s="186"/>
      <c r="AP158" s="186"/>
      <c r="AQ158" s="186"/>
      <c r="AR158" s="186"/>
      <c r="AS158" s="186"/>
      <c r="AT158" s="186"/>
      <c r="AU158" s="186"/>
      <c r="AV158" s="186"/>
      <c r="AW158" s="186"/>
      <c r="AX158" s="186"/>
      <c r="AY158" s="186"/>
      <c r="AZ158" s="186"/>
      <c r="BA158" s="186"/>
      <c r="BB158" s="186"/>
      <c r="BC158" s="186"/>
      <c r="BD158" s="186"/>
      <c r="BE158" s="186"/>
      <c r="BF158" s="186"/>
      <c r="BG158" s="186"/>
      <c r="BH158" s="24"/>
    </row>
    <row r="159" spans="1:60" x14ac:dyDescent="0.3">
      <c r="A159" s="186"/>
      <c r="B159" s="186"/>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c r="AB159" s="186"/>
      <c r="AC159" s="186"/>
      <c r="AD159" s="186"/>
      <c r="AE159" s="186"/>
      <c r="AF159" s="186"/>
      <c r="AG159" s="186"/>
      <c r="AH159" s="186"/>
      <c r="AI159" s="186"/>
      <c r="AJ159" s="186"/>
      <c r="AK159" s="186"/>
      <c r="AL159" s="186"/>
      <c r="AM159" s="186"/>
      <c r="AN159" s="186"/>
      <c r="AO159" s="186"/>
      <c r="AP159" s="186"/>
      <c r="AQ159" s="186"/>
      <c r="AR159" s="186"/>
      <c r="AS159" s="186"/>
      <c r="AT159" s="186"/>
      <c r="AU159" s="186"/>
      <c r="AV159" s="186"/>
      <c r="AW159" s="186"/>
      <c r="AX159" s="186"/>
      <c r="AY159" s="186"/>
      <c r="AZ159" s="186"/>
      <c r="BA159" s="186"/>
      <c r="BB159" s="186"/>
      <c r="BC159" s="186"/>
      <c r="BD159" s="186"/>
      <c r="BE159" s="186"/>
      <c r="BF159" s="186"/>
      <c r="BG159" s="186"/>
      <c r="BH159" s="24"/>
    </row>
    <row r="160" spans="1:60" x14ac:dyDescent="0.3">
      <c r="A160" s="186"/>
      <c r="B160" s="186"/>
      <c r="C160" s="186"/>
      <c r="D160" s="186"/>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c r="AA160" s="186"/>
      <c r="AB160" s="186"/>
      <c r="AC160" s="186"/>
      <c r="AD160" s="186"/>
      <c r="AE160" s="186"/>
      <c r="AF160" s="186"/>
      <c r="AG160" s="186"/>
      <c r="AH160" s="186"/>
      <c r="AI160" s="186"/>
      <c r="AJ160" s="186"/>
      <c r="AK160" s="186"/>
      <c r="AL160" s="186"/>
      <c r="AM160" s="186"/>
      <c r="AN160" s="186"/>
      <c r="AO160" s="186"/>
      <c r="AP160" s="186"/>
      <c r="AQ160" s="186"/>
      <c r="AR160" s="186"/>
      <c r="AS160" s="186"/>
      <c r="AT160" s="186"/>
      <c r="AU160" s="186"/>
      <c r="AV160" s="186"/>
      <c r="AW160" s="186"/>
      <c r="AX160" s="186"/>
      <c r="AY160" s="186"/>
      <c r="AZ160" s="186"/>
      <c r="BA160" s="186"/>
      <c r="BB160" s="186"/>
      <c r="BC160" s="186"/>
      <c r="BD160" s="186"/>
      <c r="BE160" s="186"/>
      <c r="BF160" s="186"/>
      <c r="BG160" s="186"/>
      <c r="BH160" s="24"/>
    </row>
    <row r="161" spans="1:60" x14ac:dyDescent="0.3">
      <c r="A161" s="186"/>
      <c r="B161" s="186"/>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86"/>
      <c r="AM161" s="186"/>
      <c r="AN161" s="186"/>
      <c r="AO161" s="186"/>
      <c r="AP161" s="186"/>
      <c r="AQ161" s="186"/>
      <c r="AR161" s="186"/>
      <c r="AS161" s="186"/>
      <c r="AT161" s="186"/>
      <c r="AU161" s="186"/>
      <c r="AV161" s="186"/>
      <c r="AW161" s="186"/>
      <c r="AX161" s="186"/>
      <c r="AY161" s="186"/>
      <c r="AZ161" s="186"/>
      <c r="BA161" s="186"/>
      <c r="BB161" s="186"/>
      <c r="BC161" s="186"/>
      <c r="BD161" s="186"/>
      <c r="BE161" s="186"/>
      <c r="BF161" s="186"/>
      <c r="BG161" s="186"/>
      <c r="BH161" s="24"/>
    </row>
    <row r="162" spans="1:60" x14ac:dyDescent="0.3">
      <c r="A162" s="186"/>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c r="AM162" s="186"/>
      <c r="AN162" s="186"/>
      <c r="AO162" s="186"/>
      <c r="AP162" s="186"/>
      <c r="AQ162" s="186"/>
      <c r="AR162" s="186"/>
      <c r="AS162" s="186"/>
      <c r="AT162" s="186"/>
      <c r="AU162" s="186"/>
      <c r="AV162" s="186"/>
      <c r="AW162" s="186"/>
      <c r="AX162" s="186"/>
      <c r="AY162" s="186"/>
      <c r="AZ162" s="186"/>
      <c r="BA162" s="186"/>
      <c r="BB162" s="186"/>
      <c r="BC162" s="186"/>
      <c r="BD162" s="186"/>
      <c r="BE162" s="186"/>
      <c r="BF162" s="186"/>
      <c r="BG162" s="186"/>
      <c r="BH162" s="24"/>
    </row>
    <row r="163" spans="1:60" x14ac:dyDescent="0.3">
      <c r="A163" s="186"/>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c r="AB163" s="186"/>
      <c r="AC163" s="186"/>
      <c r="AD163" s="186"/>
      <c r="AE163" s="186"/>
      <c r="AF163" s="186"/>
      <c r="AG163" s="186"/>
      <c r="AH163" s="186"/>
      <c r="AI163" s="186"/>
      <c r="AJ163" s="186"/>
      <c r="AK163" s="186"/>
      <c r="AL163" s="186"/>
      <c r="AM163" s="186"/>
      <c r="AN163" s="186"/>
      <c r="AO163" s="186"/>
      <c r="AP163" s="186"/>
      <c r="AQ163" s="186"/>
      <c r="AR163" s="186"/>
      <c r="AS163" s="186"/>
      <c r="AT163" s="186"/>
      <c r="AU163" s="186"/>
      <c r="AV163" s="186"/>
      <c r="AW163" s="186"/>
      <c r="AX163" s="186"/>
      <c r="AY163" s="186"/>
      <c r="AZ163" s="186"/>
      <c r="BA163" s="186"/>
      <c r="BB163" s="186"/>
      <c r="BC163" s="186"/>
      <c r="BD163" s="186"/>
      <c r="BE163" s="186"/>
      <c r="BF163" s="186"/>
      <c r="BG163" s="186"/>
      <c r="BH163" s="24"/>
    </row>
    <row r="164" spans="1:60" x14ac:dyDescent="0.3">
      <c r="A164" s="186"/>
      <c r="B164" s="186"/>
      <c r="C164" s="186"/>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c r="AB164" s="186"/>
      <c r="AC164" s="186"/>
      <c r="AD164" s="186"/>
      <c r="AE164" s="186"/>
      <c r="AF164" s="186"/>
      <c r="AG164" s="186"/>
      <c r="AH164" s="186"/>
      <c r="AI164" s="186"/>
      <c r="AJ164" s="186"/>
      <c r="AK164" s="186"/>
      <c r="AL164" s="186"/>
      <c r="AM164" s="186"/>
      <c r="AN164" s="186"/>
      <c r="AO164" s="186"/>
      <c r="AP164" s="186"/>
      <c r="AQ164" s="186"/>
      <c r="AR164" s="186"/>
      <c r="AS164" s="186"/>
      <c r="AT164" s="186"/>
      <c r="AU164" s="186"/>
      <c r="AV164" s="186"/>
      <c r="AW164" s="186"/>
      <c r="AX164" s="186"/>
      <c r="AY164" s="186"/>
      <c r="AZ164" s="186"/>
      <c r="BA164" s="186"/>
      <c r="BB164" s="186"/>
      <c r="BC164" s="186"/>
      <c r="BD164" s="186"/>
      <c r="BE164" s="186"/>
      <c r="BF164" s="186"/>
      <c r="BG164" s="186"/>
      <c r="BH164" s="24"/>
    </row>
    <row r="165" spans="1:60" x14ac:dyDescent="0.3">
      <c r="A165" s="186"/>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c r="AB165" s="186"/>
      <c r="AC165" s="186"/>
      <c r="AD165" s="186"/>
      <c r="AE165" s="186"/>
      <c r="AF165" s="186"/>
      <c r="AG165" s="186"/>
      <c r="AH165" s="186"/>
      <c r="AI165" s="186"/>
      <c r="AJ165" s="186"/>
      <c r="AK165" s="186"/>
      <c r="AL165" s="186"/>
      <c r="AM165" s="186"/>
      <c r="AN165" s="186"/>
      <c r="AO165" s="186"/>
      <c r="AP165" s="186"/>
      <c r="AQ165" s="186"/>
      <c r="AR165" s="186"/>
      <c r="AS165" s="186"/>
      <c r="AT165" s="186"/>
      <c r="AU165" s="186"/>
      <c r="AV165" s="186"/>
      <c r="AW165" s="186"/>
      <c r="AX165" s="186"/>
      <c r="AY165" s="186"/>
      <c r="AZ165" s="186"/>
      <c r="BA165" s="186"/>
      <c r="BB165" s="186"/>
      <c r="BC165" s="186"/>
      <c r="BD165" s="186"/>
      <c r="BE165" s="186"/>
      <c r="BF165" s="186"/>
      <c r="BG165" s="186"/>
      <c r="BH165" s="24"/>
    </row>
    <row r="166" spans="1:60" x14ac:dyDescent="0.3">
      <c r="A166" s="186"/>
      <c r="B166" s="186"/>
      <c r="C166" s="186"/>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c r="AA166" s="186"/>
      <c r="AB166" s="186"/>
      <c r="AC166" s="186"/>
      <c r="AD166" s="186"/>
      <c r="AE166" s="186"/>
      <c r="AF166" s="186"/>
      <c r="AG166" s="186"/>
      <c r="AH166" s="186"/>
      <c r="AI166" s="186"/>
      <c r="AJ166" s="186"/>
      <c r="AK166" s="186"/>
      <c r="AL166" s="186"/>
      <c r="AM166" s="186"/>
      <c r="AN166" s="186"/>
      <c r="AO166" s="186"/>
      <c r="AP166" s="186"/>
      <c r="AQ166" s="186"/>
      <c r="AR166" s="186"/>
      <c r="AS166" s="186"/>
      <c r="AT166" s="186"/>
      <c r="AU166" s="186"/>
      <c r="AV166" s="186"/>
      <c r="AW166" s="186"/>
      <c r="AX166" s="186"/>
      <c r="AY166" s="186"/>
      <c r="AZ166" s="186"/>
      <c r="BA166" s="186"/>
      <c r="BB166" s="186"/>
      <c r="BC166" s="186"/>
      <c r="BD166" s="186"/>
      <c r="BE166" s="186"/>
      <c r="BF166" s="186"/>
      <c r="BG166" s="186"/>
      <c r="BH166" s="24"/>
    </row>
    <row r="167" spans="1:60" x14ac:dyDescent="0.3">
      <c r="A167" s="186"/>
      <c r="B167" s="186"/>
      <c r="C167" s="186"/>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c r="AB167" s="186"/>
      <c r="AC167" s="186"/>
      <c r="AD167" s="186"/>
      <c r="AE167" s="186"/>
      <c r="AF167" s="186"/>
      <c r="AG167" s="186"/>
      <c r="AH167" s="186"/>
      <c r="AI167" s="186"/>
      <c r="AJ167" s="186"/>
      <c r="AK167" s="186"/>
      <c r="AL167" s="186"/>
      <c r="AM167" s="186"/>
      <c r="AN167" s="186"/>
      <c r="AO167" s="186"/>
      <c r="AP167" s="186"/>
      <c r="AQ167" s="186"/>
      <c r="AR167" s="186"/>
      <c r="AS167" s="186"/>
      <c r="AT167" s="186"/>
      <c r="AU167" s="186"/>
      <c r="AV167" s="186"/>
      <c r="AW167" s="186"/>
      <c r="AX167" s="186"/>
      <c r="AY167" s="186"/>
      <c r="AZ167" s="186"/>
      <c r="BA167" s="186"/>
      <c r="BB167" s="186"/>
      <c r="BC167" s="186"/>
      <c r="BD167" s="186"/>
      <c r="BE167" s="186"/>
      <c r="BF167" s="186"/>
      <c r="BG167" s="186"/>
      <c r="BH167" s="24"/>
    </row>
    <row r="168" spans="1:60" x14ac:dyDescent="0.3">
      <c r="A168" s="186"/>
      <c r="B168" s="186"/>
      <c r="C168" s="186"/>
      <c r="D168" s="18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c r="AB168" s="186"/>
      <c r="AC168" s="186"/>
      <c r="AD168" s="186"/>
      <c r="AE168" s="186"/>
      <c r="AF168" s="186"/>
      <c r="AG168" s="186"/>
      <c r="AH168" s="186"/>
      <c r="AI168" s="186"/>
      <c r="AJ168" s="186"/>
      <c r="AK168" s="186"/>
      <c r="AL168" s="186"/>
      <c r="AM168" s="186"/>
      <c r="AN168" s="186"/>
      <c r="AO168" s="186"/>
      <c r="AP168" s="186"/>
      <c r="AQ168" s="186"/>
      <c r="AR168" s="186"/>
      <c r="AS168" s="186"/>
      <c r="AT168" s="186"/>
      <c r="AU168" s="186"/>
      <c r="AV168" s="186"/>
      <c r="AW168" s="186"/>
      <c r="AX168" s="186"/>
      <c r="AY168" s="186"/>
      <c r="AZ168" s="186"/>
      <c r="BA168" s="186"/>
      <c r="BB168" s="186"/>
      <c r="BC168" s="186"/>
      <c r="BD168" s="186"/>
      <c r="BE168" s="186"/>
      <c r="BF168" s="186"/>
      <c r="BG168" s="186"/>
      <c r="BH168" s="24"/>
    </row>
    <row r="169" spans="1:60" x14ac:dyDescent="0.3">
      <c r="A169" s="186"/>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c r="AB169" s="186"/>
      <c r="AC169" s="186"/>
      <c r="AD169" s="186"/>
      <c r="AE169" s="186"/>
      <c r="AF169" s="186"/>
      <c r="AG169" s="186"/>
      <c r="AH169" s="186"/>
      <c r="AI169" s="186"/>
      <c r="AJ169" s="186"/>
      <c r="AK169" s="186"/>
      <c r="AL169" s="186"/>
      <c r="AM169" s="186"/>
      <c r="AN169" s="186"/>
      <c r="AO169" s="186"/>
      <c r="AP169" s="186"/>
      <c r="AQ169" s="186"/>
      <c r="AR169" s="186"/>
      <c r="AS169" s="186"/>
      <c r="AT169" s="186"/>
      <c r="AU169" s="186"/>
      <c r="AV169" s="186"/>
      <c r="AW169" s="186"/>
      <c r="AX169" s="186"/>
      <c r="AY169" s="186"/>
      <c r="AZ169" s="186"/>
      <c r="BA169" s="186"/>
      <c r="BB169" s="186"/>
      <c r="BC169" s="186"/>
      <c r="BD169" s="186"/>
      <c r="BE169" s="186"/>
      <c r="BF169" s="186"/>
      <c r="BG169" s="186"/>
      <c r="BH169" s="24"/>
    </row>
    <row r="170" spans="1:60" x14ac:dyDescent="0.3">
      <c r="A170" s="186"/>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c r="AB170" s="186"/>
      <c r="AC170" s="186"/>
      <c r="AD170" s="186"/>
      <c r="AE170" s="186"/>
      <c r="AF170" s="186"/>
      <c r="AG170" s="186"/>
      <c r="AH170" s="186"/>
      <c r="AI170" s="186"/>
      <c r="AJ170" s="186"/>
      <c r="AK170" s="186"/>
      <c r="AL170" s="186"/>
      <c r="AM170" s="186"/>
      <c r="AN170" s="186"/>
      <c r="AO170" s="186"/>
      <c r="AP170" s="186"/>
      <c r="AQ170" s="186"/>
      <c r="AR170" s="186"/>
      <c r="AS170" s="186"/>
      <c r="AT170" s="186"/>
      <c r="AU170" s="186"/>
      <c r="AV170" s="186"/>
      <c r="AW170" s="186"/>
      <c r="AX170" s="186"/>
      <c r="AY170" s="186"/>
      <c r="AZ170" s="186"/>
      <c r="BA170" s="186"/>
      <c r="BB170" s="186"/>
      <c r="BC170" s="186"/>
      <c r="BD170" s="186"/>
      <c r="BE170" s="186"/>
      <c r="BF170" s="186"/>
      <c r="BG170" s="186"/>
      <c r="BH170" s="24"/>
    </row>
    <row r="171" spans="1:60" x14ac:dyDescent="0.3">
      <c r="A171" s="186"/>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186"/>
      <c r="AE171" s="186"/>
      <c r="AF171" s="186"/>
      <c r="AG171" s="186"/>
      <c r="AH171" s="186"/>
      <c r="AI171" s="186"/>
      <c r="AJ171" s="186"/>
      <c r="AK171" s="186"/>
      <c r="AL171" s="186"/>
      <c r="AM171" s="186"/>
      <c r="AN171" s="186"/>
      <c r="AO171" s="186"/>
      <c r="AP171" s="186"/>
      <c r="AQ171" s="186"/>
      <c r="AR171" s="186"/>
      <c r="AS171" s="186"/>
      <c r="AT171" s="186"/>
      <c r="AU171" s="186"/>
      <c r="AV171" s="186"/>
      <c r="AW171" s="186"/>
      <c r="AX171" s="186"/>
      <c r="AY171" s="186"/>
      <c r="AZ171" s="186"/>
      <c r="BA171" s="186"/>
      <c r="BB171" s="186"/>
      <c r="BC171" s="186"/>
      <c r="BD171" s="186"/>
      <c r="BE171" s="186"/>
      <c r="BF171" s="186"/>
      <c r="BG171" s="186"/>
      <c r="BH171" s="24"/>
    </row>
    <row r="172" spans="1:60" x14ac:dyDescent="0.3">
      <c r="A172" s="186"/>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86"/>
      <c r="AF172" s="186"/>
      <c r="AG172" s="186"/>
      <c r="AH172" s="186"/>
      <c r="AI172" s="186"/>
      <c r="AJ172" s="186"/>
      <c r="AK172" s="186"/>
      <c r="AL172" s="186"/>
      <c r="AM172" s="186"/>
      <c r="AN172" s="186"/>
      <c r="AO172" s="186"/>
      <c r="AP172" s="186"/>
      <c r="AQ172" s="186"/>
      <c r="AR172" s="186"/>
      <c r="AS172" s="186"/>
      <c r="AT172" s="186"/>
      <c r="AU172" s="186"/>
      <c r="AV172" s="186"/>
      <c r="AW172" s="186"/>
      <c r="AX172" s="186"/>
      <c r="AY172" s="186"/>
      <c r="AZ172" s="186"/>
      <c r="BA172" s="186"/>
      <c r="BB172" s="186"/>
      <c r="BC172" s="186"/>
      <c r="BD172" s="186"/>
      <c r="BE172" s="186"/>
      <c r="BF172" s="186"/>
      <c r="BG172" s="186"/>
      <c r="BH172" s="24"/>
    </row>
    <row r="173" spans="1:60" x14ac:dyDescent="0.3">
      <c r="A173" s="186"/>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c r="AB173" s="186"/>
      <c r="AC173" s="186"/>
      <c r="AD173" s="186"/>
      <c r="AE173" s="186"/>
      <c r="AF173" s="186"/>
      <c r="AG173" s="186"/>
      <c r="AH173" s="186"/>
      <c r="AI173" s="186"/>
      <c r="AJ173" s="186"/>
      <c r="AK173" s="186"/>
      <c r="AL173" s="186"/>
      <c r="AM173" s="186"/>
      <c r="AN173" s="186"/>
      <c r="AO173" s="186"/>
      <c r="AP173" s="186"/>
      <c r="AQ173" s="186"/>
      <c r="AR173" s="186"/>
      <c r="AS173" s="186"/>
      <c r="AT173" s="186"/>
      <c r="AU173" s="186"/>
      <c r="AV173" s="186"/>
      <c r="AW173" s="186"/>
      <c r="AX173" s="186"/>
      <c r="AY173" s="186"/>
      <c r="AZ173" s="186"/>
      <c r="BA173" s="186"/>
      <c r="BB173" s="186"/>
      <c r="BC173" s="186"/>
      <c r="BD173" s="186"/>
      <c r="BE173" s="186"/>
      <c r="BF173" s="186"/>
      <c r="BG173" s="186"/>
      <c r="BH173" s="24"/>
    </row>
    <row r="174" spans="1:60" x14ac:dyDescent="0.3">
      <c r="A174" s="186"/>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c r="AB174" s="186"/>
      <c r="AC174" s="186"/>
      <c r="AD174" s="186"/>
      <c r="AE174" s="186"/>
      <c r="AF174" s="186"/>
      <c r="AG174" s="186"/>
      <c r="AH174" s="186"/>
      <c r="AI174" s="186"/>
      <c r="AJ174" s="186"/>
      <c r="AK174" s="186"/>
      <c r="AL174" s="186"/>
      <c r="AM174" s="186"/>
      <c r="AN174" s="186"/>
      <c r="AO174" s="186"/>
      <c r="AP174" s="186"/>
      <c r="AQ174" s="186"/>
      <c r="AR174" s="186"/>
      <c r="AS174" s="186"/>
      <c r="AT174" s="186"/>
      <c r="AU174" s="186"/>
      <c r="AV174" s="186"/>
      <c r="AW174" s="186"/>
      <c r="AX174" s="186"/>
      <c r="AY174" s="186"/>
      <c r="AZ174" s="186"/>
      <c r="BA174" s="186"/>
      <c r="BB174" s="186"/>
      <c r="BC174" s="186"/>
      <c r="BD174" s="186"/>
      <c r="BE174" s="186"/>
      <c r="BF174" s="186"/>
      <c r="BG174" s="186"/>
      <c r="BH174" s="24"/>
    </row>
    <row r="175" spans="1:60" x14ac:dyDescent="0.3">
      <c r="A175" s="186"/>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L175" s="186"/>
      <c r="AM175" s="186"/>
      <c r="AN175" s="186"/>
      <c r="AO175" s="186"/>
      <c r="AP175" s="186"/>
      <c r="AQ175" s="186"/>
      <c r="AR175" s="186"/>
      <c r="AS175" s="186"/>
      <c r="AT175" s="186"/>
      <c r="AU175" s="186"/>
      <c r="AV175" s="186"/>
      <c r="AW175" s="186"/>
      <c r="AX175" s="186"/>
      <c r="AY175" s="186"/>
      <c r="AZ175" s="186"/>
      <c r="BA175" s="186"/>
      <c r="BB175" s="186"/>
      <c r="BC175" s="186"/>
      <c r="BD175" s="186"/>
      <c r="BE175" s="186"/>
      <c r="BF175" s="186"/>
      <c r="BG175" s="186"/>
      <c r="BH175" s="24"/>
    </row>
    <row r="176" spans="1:60" x14ac:dyDescent="0.3">
      <c r="A176" s="186"/>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c r="AB176" s="186"/>
      <c r="AC176" s="186"/>
      <c r="AD176" s="186"/>
      <c r="AE176" s="186"/>
      <c r="AF176" s="186"/>
      <c r="AG176" s="186"/>
      <c r="AH176" s="186"/>
      <c r="AI176" s="186"/>
      <c r="AJ176" s="186"/>
      <c r="AK176" s="186"/>
      <c r="AL176" s="186"/>
      <c r="AM176" s="186"/>
      <c r="AN176" s="186"/>
      <c r="AO176" s="186"/>
      <c r="AP176" s="186"/>
      <c r="AQ176" s="186"/>
      <c r="AR176" s="186"/>
      <c r="AS176" s="186"/>
      <c r="AT176" s="186"/>
      <c r="AU176" s="186"/>
      <c r="AV176" s="186"/>
      <c r="AW176" s="186"/>
      <c r="AX176" s="186"/>
      <c r="AY176" s="186"/>
      <c r="AZ176" s="186"/>
      <c r="BA176" s="186"/>
      <c r="BB176" s="186"/>
      <c r="BC176" s="186"/>
      <c r="BD176" s="186"/>
      <c r="BE176" s="186"/>
      <c r="BF176" s="186"/>
      <c r="BG176" s="186"/>
      <c r="BH176" s="24"/>
    </row>
    <row r="177" spans="1:60" x14ac:dyDescent="0.3">
      <c r="A177" s="186"/>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c r="AH177" s="186"/>
      <c r="AI177" s="186"/>
      <c r="AJ177" s="186"/>
      <c r="AK177" s="186"/>
      <c r="AL177" s="186"/>
      <c r="AM177" s="186"/>
      <c r="AN177" s="186"/>
      <c r="AO177" s="186"/>
      <c r="AP177" s="186"/>
      <c r="AQ177" s="186"/>
      <c r="AR177" s="186"/>
      <c r="AS177" s="186"/>
      <c r="AT177" s="186"/>
      <c r="AU177" s="186"/>
      <c r="AV177" s="186"/>
      <c r="AW177" s="186"/>
      <c r="AX177" s="186"/>
      <c r="AY177" s="186"/>
      <c r="AZ177" s="186"/>
      <c r="BA177" s="186"/>
      <c r="BB177" s="186"/>
      <c r="BC177" s="186"/>
      <c r="BD177" s="186"/>
      <c r="BE177" s="186"/>
      <c r="BF177" s="186"/>
      <c r="BG177" s="186"/>
      <c r="BH177" s="24"/>
    </row>
    <row r="178" spans="1:60" x14ac:dyDescent="0.3">
      <c r="A178" s="186"/>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6"/>
      <c r="BE178" s="186"/>
      <c r="BF178" s="186"/>
      <c r="BG178" s="186"/>
      <c r="BH178" s="24"/>
    </row>
    <row r="179" spans="1:60" x14ac:dyDescent="0.3">
      <c r="A179" s="186"/>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24"/>
    </row>
    <row r="180" spans="1:60" x14ac:dyDescent="0.3">
      <c r="A180" s="186"/>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c r="AB180" s="186"/>
      <c r="AC180" s="186"/>
      <c r="AD180" s="186"/>
      <c r="AE180" s="186"/>
      <c r="AF180" s="186"/>
      <c r="AG180" s="186"/>
      <c r="AH180" s="186"/>
      <c r="AI180" s="186"/>
      <c r="AJ180" s="186"/>
      <c r="AK180" s="186"/>
      <c r="AL180" s="186"/>
      <c r="AM180" s="186"/>
      <c r="AN180" s="186"/>
      <c r="AO180" s="186"/>
      <c r="AP180" s="186"/>
      <c r="AQ180" s="186"/>
      <c r="AR180" s="186"/>
      <c r="AS180" s="186"/>
      <c r="AT180" s="186"/>
      <c r="AU180" s="186"/>
      <c r="AV180" s="186"/>
      <c r="AW180" s="186"/>
      <c r="AX180" s="186"/>
      <c r="AY180" s="186"/>
      <c r="AZ180" s="186"/>
      <c r="BA180" s="186"/>
      <c r="BB180" s="186"/>
      <c r="BC180" s="186"/>
      <c r="BD180" s="186"/>
      <c r="BE180" s="186"/>
      <c r="BF180" s="186"/>
      <c r="BG180" s="186"/>
      <c r="BH180" s="24"/>
    </row>
    <row r="181" spans="1:60" x14ac:dyDescent="0.3">
      <c r="A181" s="186"/>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c r="AQ181" s="186"/>
      <c r="AR181" s="186"/>
      <c r="AS181" s="186"/>
      <c r="AT181" s="186"/>
      <c r="AU181" s="186"/>
      <c r="AV181" s="186"/>
      <c r="AW181" s="186"/>
      <c r="AX181" s="186"/>
      <c r="AY181" s="186"/>
      <c r="AZ181" s="186"/>
      <c r="BA181" s="186"/>
      <c r="BB181" s="186"/>
      <c r="BC181" s="186"/>
      <c r="BD181" s="186"/>
      <c r="BE181" s="186"/>
      <c r="BF181" s="186"/>
      <c r="BG181" s="186"/>
      <c r="BH181" s="24"/>
    </row>
    <row r="182" spans="1:60" x14ac:dyDescent="0.3">
      <c r="A182" s="186"/>
      <c r="B182" s="186"/>
      <c r="C182" s="186"/>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c r="AB182" s="186"/>
      <c r="AC182" s="186"/>
      <c r="AD182" s="186"/>
      <c r="AE182" s="186"/>
      <c r="AF182" s="186"/>
      <c r="AG182" s="186"/>
      <c r="AH182" s="186"/>
      <c r="AI182" s="186"/>
      <c r="AJ182" s="186"/>
      <c r="AK182" s="186"/>
      <c r="AL182" s="186"/>
      <c r="AM182" s="186"/>
      <c r="AN182" s="186"/>
      <c r="AO182" s="186"/>
      <c r="AP182" s="186"/>
      <c r="AQ182" s="186"/>
      <c r="AR182" s="186"/>
      <c r="AS182" s="186"/>
      <c r="AT182" s="186"/>
      <c r="AU182" s="186"/>
      <c r="AV182" s="186"/>
      <c r="AW182" s="186"/>
      <c r="AX182" s="186"/>
      <c r="AY182" s="186"/>
      <c r="AZ182" s="186"/>
      <c r="BA182" s="186"/>
      <c r="BB182" s="186"/>
      <c r="BC182" s="186"/>
      <c r="BD182" s="186"/>
      <c r="BE182" s="186"/>
      <c r="BF182" s="186"/>
      <c r="BG182" s="186"/>
      <c r="BH182" s="24"/>
    </row>
    <row r="183" spans="1:60" x14ac:dyDescent="0.3">
      <c r="A183" s="186"/>
      <c r="B183" s="186"/>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c r="AB183" s="186"/>
      <c r="AC183" s="186"/>
      <c r="AD183" s="186"/>
      <c r="AE183" s="186"/>
      <c r="AF183" s="186"/>
      <c r="AG183" s="186"/>
      <c r="AH183" s="186"/>
      <c r="AI183" s="186"/>
      <c r="AJ183" s="186"/>
      <c r="AK183" s="186"/>
      <c r="AL183" s="186"/>
      <c r="AM183" s="186"/>
      <c r="AN183" s="186"/>
      <c r="AO183" s="186"/>
      <c r="AP183" s="186"/>
      <c r="AQ183" s="186"/>
      <c r="AR183" s="186"/>
      <c r="AS183" s="186"/>
      <c r="AT183" s="186"/>
      <c r="AU183" s="186"/>
      <c r="AV183" s="186"/>
      <c r="AW183" s="186"/>
      <c r="AX183" s="186"/>
      <c r="AY183" s="186"/>
      <c r="AZ183" s="186"/>
      <c r="BA183" s="186"/>
      <c r="BB183" s="186"/>
      <c r="BC183" s="186"/>
      <c r="BD183" s="186"/>
      <c r="BE183" s="186"/>
      <c r="BF183" s="186"/>
      <c r="BG183" s="186"/>
      <c r="BH183" s="24"/>
    </row>
    <row r="184" spans="1:60" x14ac:dyDescent="0.3">
      <c r="A184" s="186"/>
      <c r="B184" s="186"/>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6"/>
      <c r="AF184" s="186"/>
      <c r="AG184" s="186"/>
      <c r="AH184" s="186"/>
      <c r="AI184" s="186"/>
      <c r="AJ184" s="186"/>
      <c r="AK184" s="186"/>
      <c r="AL184" s="186"/>
      <c r="AM184" s="186"/>
      <c r="AN184" s="186"/>
      <c r="AO184" s="186"/>
      <c r="AP184" s="186"/>
      <c r="AQ184" s="186"/>
      <c r="AR184" s="186"/>
      <c r="AS184" s="186"/>
      <c r="AT184" s="186"/>
      <c r="AU184" s="186"/>
      <c r="AV184" s="186"/>
      <c r="AW184" s="186"/>
      <c r="AX184" s="186"/>
      <c r="AY184" s="186"/>
      <c r="AZ184" s="186"/>
      <c r="BA184" s="186"/>
      <c r="BB184" s="186"/>
      <c r="BC184" s="186"/>
      <c r="BD184" s="186"/>
      <c r="BE184" s="186"/>
      <c r="BF184" s="186"/>
      <c r="BG184" s="186"/>
      <c r="BH184" s="24"/>
    </row>
    <row r="185" spans="1:60" x14ac:dyDescent="0.3">
      <c r="BH185" s="24"/>
    </row>
    <row r="186" spans="1:60" x14ac:dyDescent="0.3">
      <c r="BH186" s="24"/>
    </row>
  </sheetData>
  <sheetProtection selectLockedCells="1"/>
  <mergeCells count="44">
    <mergeCell ref="A20:BG184"/>
    <mergeCell ref="A11:D12"/>
    <mergeCell ref="E11:I12"/>
    <mergeCell ref="AZ11:BG12"/>
    <mergeCell ref="L11:AY11"/>
    <mergeCell ref="J14:AY14"/>
    <mergeCell ref="J18:BG18"/>
    <mergeCell ref="A17:I18"/>
    <mergeCell ref="J17:K17"/>
    <mergeCell ref="A19:BG19"/>
    <mergeCell ref="L13:AY13"/>
    <mergeCell ref="AZ13:BG14"/>
    <mergeCell ref="J13:K13"/>
    <mergeCell ref="A15:D16"/>
    <mergeCell ref="E15:I16"/>
    <mergeCell ref="AZ15:BG16"/>
    <mergeCell ref="A1:BG1"/>
    <mergeCell ref="J10:AY10"/>
    <mergeCell ref="E10:I10"/>
    <mergeCell ref="A10:D10"/>
    <mergeCell ref="AZ10:BG10"/>
    <mergeCell ref="A6:B6"/>
    <mergeCell ref="C6:AD6"/>
    <mergeCell ref="AE6:AK6"/>
    <mergeCell ref="AL6:BG6"/>
    <mergeCell ref="A9:BG9"/>
    <mergeCell ref="A7:M7"/>
    <mergeCell ref="N7:BG7"/>
    <mergeCell ref="AX8:BB8"/>
    <mergeCell ref="BC8:BG8"/>
    <mergeCell ref="A8:O8"/>
    <mergeCell ref="P8:AW8"/>
    <mergeCell ref="L17:BG17"/>
    <mergeCell ref="A2:BG2"/>
    <mergeCell ref="A4:BG4"/>
    <mergeCell ref="A3:BG3"/>
    <mergeCell ref="A5:BG5"/>
    <mergeCell ref="J11:K11"/>
    <mergeCell ref="J12:AY12"/>
    <mergeCell ref="L15:AY15"/>
    <mergeCell ref="J15:K15"/>
    <mergeCell ref="J16:AY16"/>
    <mergeCell ref="A13:D14"/>
    <mergeCell ref="E13:I14"/>
  </mergeCells>
  <pageMargins left="0.45" right="0.45" top="0.5" bottom="0.5" header="0.3" footer="0.3"/>
  <pageSetup scale="80" fitToHeight="0" orientation="landscape" r:id="rId1"/>
  <headerFooter scaleWithDoc="0" alignWithMargins="0">
    <oddFooter>&amp;RJune 2018</oddFooter>
  </headerFooter>
  <rowBreaks count="1" manualBreakCount="1">
    <brk id="16" max="58" man="1"/>
  </rowBreaks>
  <colBreaks count="1" manualBreakCount="1">
    <brk id="5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N190"/>
  <sheetViews>
    <sheetView topLeftCell="A100" zoomScale="80" zoomScaleNormal="80" zoomScaleSheetLayoutView="70" workbookViewId="0">
      <selection activeCell="U119" sqref="U119"/>
    </sheetView>
  </sheetViews>
  <sheetFormatPr defaultColWidth="9.296875" defaultRowHeight="13" x14ac:dyDescent="0.3"/>
  <cols>
    <col min="1" max="1" width="5.796875" style="24" customWidth="1"/>
    <col min="2" max="2" width="15.19921875" style="24" customWidth="1"/>
    <col min="3" max="3" width="10" style="24" customWidth="1"/>
    <col min="4" max="4" width="0.69921875" style="24" customWidth="1"/>
    <col min="5" max="5" width="7.5" style="24" customWidth="1"/>
    <col min="6" max="6" width="19.19921875" style="24" customWidth="1"/>
    <col min="7" max="7" width="1.19921875" style="24" customWidth="1"/>
    <col min="8" max="8" width="3.69921875" style="24" customWidth="1"/>
    <col min="9" max="9" width="3.19921875" style="24" customWidth="1"/>
    <col min="10" max="10" width="1.69921875" style="24" customWidth="1"/>
    <col min="11" max="11" width="1.19921875" style="24" customWidth="1"/>
    <col min="12" max="12" width="3.5" style="24" customWidth="1"/>
    <col min="13" max="14" width="1.19921875" style="24" customWidth="1"/>
    <col min="15" max="15" width="4.69921875" style="24" customWidth="1"/>
    <col min="16" max="16" width="5.69921875" style="24" bestFit="1" customWidth="1"/>
    <col min="17" max="17" width="0.19921875" style="24" hidden="1" customWidth="1"/>
    <col min="18" max="18" width="0.19921875" style="24" customWidth="1"/>
    <col min="19" max="19" width="5.796875" style="24" customWidth="1"/>
    <col min="20" max="20" width="0.296875" style="24" customWidth="1"/>
    <col min="21" max="21" width="1" style="24" customWidth="1"/>
    <col min="22" max="22" width="0.796875" style="24" customWidth="1"/>
    <col min="23" max="23" width="3.69921875" style="24" customWidth="1"/>
    <col min="24" max="24" width="2.296875" style="24" customWidth="1"/>
    <col min="25" max="25" width="3.296875" style="24" customWidth="1"/>
    <col min="26" max="26" width="2.19921875" style="24" customWidth="1"/>
    <col min="27" max="27" width="1.19921875" style="24" customWidth="1"/>
    <col min="28" max="28" width="4" style="24" customWidth="1"/>
    <col min="29" max="29" width="1.19921875" style="24" hidden="1" customWidth="1"/>
    <col min="30" max="33" width="2.19921875" style="24" customWidth="1"/>
    <col min="34" max="34" width="3.69921875" style="24" customWidth="1"/>
    <col min="35" max="37" width="1.19921875" style="24" customWidth="1"/>
    <col min="38" max="38" width="2.19921875" style="24" customWidth="1"/>
    <col min="39" max="40" width="1.19921875" style="24" customWidth="1"/>
    <col min="41" max="41" width="2.5" style="24" customWidth="1"/>
    <col min="42" max="43" width="3.296875" style="24" customWidth="1"/>
    <col min="44" max="44" width="2.19921875" style="24" customWidth="1"/>
    <col min="45" max="45" width="2.796875" style="24" customWidth="1"/>
    <col min="46" max="46" width="3.296875" style="24" customWidth="1"/>
    <col min="47" max="47" width="1.19921875" style="24" customWidth="1"/>
    <col min="48" max="48" width="2.19921875" style="24" customWidth="1"/>
    <col min="49" max="49" width="4.796875" style="24" customWidth="1"/>
    <col min="50" max="50" width="2.19921875" style="24" customWidth="1"/>
    <col min="51" max="51" width="2.5" style="24" customWidth="1"/>
    <col min="52" max="54" width="1.19921875" style="24" customWidth="1"/>
    <col min="55" max="55" width="5" style="8" customWidth="1"/>
    <col min="56" max="56" width="7" style="24" customWidth="1"/>
    <col min="57" max="57" width="3.296875" style="24" customWidth="1"/>
    <col min="58" max="58" width="1.296875" style="24" customWidth="1"/>
    <col min="59" max="59" width="5.796875" style="24" customWidth="1"/>
    <col min="60" max="60" width="11.296875" style="24" customWidth="1"/>
    <col min="61" max="61" width="6.796875" style="2" hidden="1" customWidth="1"/>
    <col min="62" max="62" width="7.5" style="2" hidden="1" customWidth="1"/>
    <col min="63" max="63" width="9.296875" style="2" hidden="1" customWidth="1"/>
    <col min="64" max="64" width="11" style="24" hidden="1" customWidth="1"/>
    <col min="65" max="65" width="9.69921875" style="24" hidden="1" customWidth="1"/>
    <col min="66" max="66" width="9.296875" style="24" hidden="1" customWidth="1"/>
    <col min="67" max="16384" width="9.296875" style="24"/>
  </cols>
  <sheetData>
    <row r="1" spans="1:63" s="132" customFormat="1" ht="23" customHeight="1" x14ac:dyDescent="0.3">
      <c r="A1" s="876" t="s">
        <v>241</v>
      </c>
      <c r="B1" s="876"/>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876"/>
      <c r="AG1" s="876"/>
      <c r="AH1" s="876"/>
      <c r="AI1" s="876"/>
      <c r="AJ1" s="876"/>
      <c r="AK1" s="876"/>
      <c r="AL1" s="876"/>
      <c r="AM1" s="876"/>
      <c r="AN1" s="876"/>
      <c r="AO1" s="876"/>
      <c r="AP1" s="876"/>
      <c r="AQ1" s="876"/>
      <c r="AR1" s="876"/>
      <c r="AS1" s="876"/>
      <c r="AT1" s="876"/>
      <c r="AU1" s="876"/>
      <c r="AV1" s="876"/>
      <c r="AW1" s="876"/>
      <c r="AX1" s="876"/>
      <c r="AY1" s="876"/>
      <c r="AZ1" s="876"/>
      <c r="BA1" s="876"/>
      <c r="BB1" s="876"/>
      <c r="BC1" s="876"/>
      <c r="BD1" s="876"/>
      <c r="BE1" s="876"/>
      <c r="BF1" s="876"/>
      <c r="BG1" s="876"/>
      <c r="BH1" s="876"/>
      <c r="BI1" s="133"/>
      <c r="BJ1" s="133"/>
      <c r="BK1" s="133"/>
    </row>
    <row r="2" spans="1:63" ht="21" customHeight="1" x14ac:dyDescent="0.3">
      <c r="A2" s="540" t="s">
        <v>189</v>
      </c>
      <c r="B2" s="541"/>
      <c r="C2" s="541"/>
      <c r="D2" s="541"/>
      <c r="E2" s="541"/>
      <c r="F2" s="541"/>
      <c r="G2" s="541"/>
      <c r="H2" s="541"/>
      <c r="I2" s="541"/>
      <c r="J2" s="541"/>
      <c r="K2" s="541"/>
      <c r="L2" s="541"/>
      <c r="M2" s="541"/>
      <c r="N2" s="541"/>
      <c r="O2" s="541"/>
      <c r="P2" s="541"/>
      <c r="Q2" s="541"/>
      <c r="R2" s="541"/>
      <c r="S2" s="541"/>
      <c r="T2" s="541"/>
      <c r="U2" s="541"/>
      <c r="V2" s="541"/>
      <c r="W2" s="541"/>
      <c r="X2" s="541"/>
      <c r="Y2" s="541"/>
      <c r="Z2" s="541"/>
      <c r="AA2" s="541"/>
      <c r="AB2" s="541"/>
      <c r="AC2" s="541"/>
      <c r="AD2" s="541"/>
      <c r="AE2" s="541"/>
      <c r="AF2" s="541"/>
      <c r="AG2" s="541"/>
      <c r="AH2" s="541"/>
      <c r="AI2" s="541"/>
      <c r="AJ2" s="541"/>
      <c r="AK2" s="541"/>
      <c r="AL2" s="541"/>
      <c r="AM2" s="541"/>
      <c r="AN2" s="541"/>
      <c r="AO2" s="541"/>
      <c r="AP2" s="541"/>
      <c r="AQ2" s="541"/>
      <c r="AR2" s="541"/>
      <c r="AS2" s="541"/>
      <c r="AT2" s="541"/>
      <c r="AU2" s="541"/>
      <c r="AV2" s="541"/>
      <c r="AW2" s="541"/>
      <c r="AX2" s="541"/>
      <c r="AY2" s="541"/>
      <c r="AZ2" s="541"/>
      <c r="BA2" s="541"/>
      <c r="BB2" s="541"/>
      <c r="BC2" s="541"/>
      <c r="BD2" s="541"/>
      <c r="BE2" s="541"/>
      <c r="BF2" s="541"/>
      <c r="BG2" s="541"/>
      <c r="BH2" s="542"/>
    </row>
    <row r="3" spans="1:63" ht="22.5" customHeight="1" thickBot="1" x14ac:dyDescent="0.35">
      <c r="A3" s="543" t="s">
        <v>68</v>
      </c>
      <c r="B3" s="360"/>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544"/>
    </row>
    <row r="4" spans="1:63" ht="27" customHeight="1" thickTop="1" x14ac:dyDescent="0.3">
      <c r="A4" s="567" t="s">
        <v>66</v>
      </c>
      <c r="B4" s="568"/>
      <c r="C4" s="84"/>
      <c r="D4" s="517" t="s">
        <v>23</v>
      </c>
      <c r="E4" s="518"/>
      <c r="F4" s="519"/>
      <c r="G4" s="520"/>
      <c r="H4" s="545" t="s">
        <v>117</v>
      </c>
      <c r="I4" s="545"/>
      <c r="J4" s="545"/>
      <c r="K4" s="545"/>
      <c r="L4" s="545"/>
      <c r="M4" s="545"/>
      <c r="N4" s="545"/>
      <c r="O4" s="545"/>
      <c r="P4" s="545"/>
      <c r="Q4" s="545"/>
      <c r="R4" s="545"/>
      <c r="S4" s="545"/>
      <c r="T4" s="545"/>
      <c r="U4" s="545"/>
      <c r="V4" s="545"/>
      <c r="W4" s="545"/>
      <c r="X4" s="545"/>
      <c r="Y4" s="546"/>
      <c r="Z4" s="547"/>
      <c r="AA4" s="547"/>
      <c r="AB4" s="547"/>
      <c r="AC4" s="547"/>
      <c r="AD4" s="547"/>
      <c r="AE4" s="547"/>
      <c r="AF4" s="547"/>
      <c r="AG4" s="547"/>
      <c r="AH4" s="547"/>
      <c r="AI4" s="547"/>
      <c r="AJ4" s="547"/>
      <c r="AK4" s="547"/>
      <c r="AL4" s="547"/>
      <c r="AM4" s="547"/>
      <c r="AN4" s="547"/>
      <c r="AO4" s="547"/>
      <c r="AP4" s="547"/>
      <c r="AQ4" s="547"/>
      <c r="AR4" s="547"/>
      <c r="AS4" s="547"/>
      <c r="AT4" s="547"/>
      <c r="AU4" s="547"/>
      <c r="AV4" s="547"/>
      <c r="AW4" s="547"/>
      <c r="AX4" s="547"/>
      <c r="AY4" s="547"/>
      <c r="AZ4" s="547"/>
      <c r="BA4" s="547"/>
      <c r="BB4" s="547"/>
      <c r="BC4" s="547"/>
      <c r="BD4" s="547"/>
      <c r="BE4" s="547"/>
      <c r="BF4" s="547"/>
      <c r="BG4" s="547"/>
      <c r="BH4" s="548"/>
    </row>
    <row r="5" spans="1:63" ht="28" customHeight="1" x14ac:dyDescent="0.3">
      <c r="A5" s="258" t="s">
        <v>28</v>
      </c>
      <c r="B5" s="259"/>
      <c r="C5" s="259"/>
      <c r="D5" s="510" t="s">
        <v>24</v>
      </c>
      <c r="E5" s="511"/>
      <c r="F5" s="512"/>
      <c r="G5" s="512"/>
      <c r="H5" s="511"/>
      <c r="I5" s="511"/>
      <c r="J5" s="511"/>
      <c r="K5" s="511"/>
      <c r="L5" s="571"/>
      <c r="M5" s="521"/>
      <c r="N5" s="522"/>
      <c r="O5" s="522"/>
      <c r="P5" s="522"/>
      <c r="Q5" s="522"/>
      <c r="R5" s="522"/>
      <c r="S5" s="522"/>
      <c r="T5" s="522"/>
      <c r="U5" s="522"/>
      <c r="V5" s="523"/>
      <c r="W5" s="510" t="s">
        <v>25</v>
      </c>
      <c r="X5" s="511"/>
      <c r="Y5" s="512"/>
      <c r="Z5" s="512"/>
      <c r="AA5" s="512"/>
      <c r="AB5" s="512"/>
      <c r="AC5" s="512"/>
      <c r="AD5" s="512"/>
      <c r="AE5" s="512"/>
      <c r="AF5" s="512"/>
      <c r="AG5" s="512"/>
      <c r="AH5" s="513"/>
      <c r="AI5" s="514"/>
      <c r="AJ5" s="515"/>
      <c r="AK5" s="515"/>
      <c r="AL5" s="515"/>
      <c r="AM5" s="515"/>
      <c r="AN5" s="515"/>
      <c r="AO5" s="515"/>
      <c r="AP5" s="515"/>
      <c r="AQ5" s="515"/>
      <c r="AR5" s="515"/>
      <c r="AS5" s="515"/>
      <c r="AT5" s="515"/>
      <c r="AU5" s="515"/>
      <c r="AV5" s="515"/>
      <c r="AW5" s="516"/>
      <c r="AX5" s="517" t="s">
        <v>26</v>
      </c>
      <c r="AY5" s="512"/>
      <c r="AZ5" s="512"/>
      <c r="BA5" s="512"/>
      <c r="BB5" s="512"/>
      <c r="BC5" s="512"/>
      <c r="BD5" s="512"/>
      <c r="BE5" s="513"/>
      <c r="BF5" s="521"/>
      <c r="BG5" s="522"/>
      <c r="BH5" s="523"/>
    </row>
    <row r="6" spans="1:63" ht="28" customHeight="1" x14ac:dyDescent="0.3">
      <c r="A6" s="258" t="s">
        <v>29</v>
      </c>
      <c r="B6" s="259"/>
      <c r="C6" s="259"/>
      <c r="D6" s="258" t="s">
        <v>24</v>
      </c>
      <c r="E6" s="259"/>
      <c r="F6" s="259"/>
      <c r="G6" s="259"/>
      <c r="H6" s="259"/>
      <c r="I6" s="259"/>
      <c r="J6" s="259"/>
      <c r="K6" s="259"/>
      <c r="L6" s="259"/>
      <c r="M6" s="533"/>
      <c r="N6" s="534"/>
      <c r="O6" s="534"/>
      <c r="P6" s="534"/>
      <c r="Q6" s="534"/>
      <c r="R6" s="534"/>
      <c r="S6" s="534"/>
      <c r="T6" s="534"/>
      <c r="U6" s="534"/>
      <c r="V6" s="534"/>
      <c r="W6" s="258" t="s">
        <v>25</v>
      </c>
      <c r="X6" s="259"/>
      <c r="Y6" s="259"/>
      <c r="Z6" s="259"/>
      <c r="AA6" s="259"/>
      <c r="AB6" s="259"/>
      <c r="AC6" s="259"/>
      <c r="AD6" s="259"/>
      <c r="AE6" s="259"/>
      <c r="AF6" s="259"/>
      <c r="AG6" s="259"/>
      <c r="AH6" s="259"/>
      <c r="AI6" s="569"/>
      <c r="AJ6" s="534"/>
      <c r="AK6" s="534"/>
      <c r="AL6" s="534"/>
      <c r="AM6" s="534"/>
      <c r="AN6" s="534"/>
      <c r="AO6" s="534"/>
      <c r="AP6" s="534"/>
      <c r="AQ6" s="534"/>
      <c r="AR6" s="534"/>
      <c r="AS6" s="534"/>
      <c r="AT6" s="534"/>
      <c r="AU6" s="534"/>
      <c r="AV6" s="534"/>
      <c r="AW6" s="570"/>
      <c r="AX6" s="510" t="s">
        <v>26</v>
      </c>
      <c r="AY6" s="511"/>
      <c r="AZ6" s="511"/>
      <c r="BA6" s="511"/>
      <c r="BB6" s="511"/>
      <c r="BC6" s="511"/>
      <c r="BD6" s="511"/>
      <c r="BE6" s="571"/>
      <c r="BF6" s="521"/>
      <c r="BG6" s="522"/>
      <c r="BH6" s="523"/>
    </row>
    <row r="7" spans="1:63" ht="28" customHeight="1" x14ac:dyDescent="0.3">
      <c r="A7" s="270" t="s">
        <v>30</v>
      </c>
      <c r="B7" s="549"/>
      <c r="C7" s="549"/>
      <c r="D7" s="270" t="s">
        <v>24</v>
      </c>
      <c r="E7" s="549"/>
      <c r="F7" s="549"/>
      <c r="G7" s="549"/>
      <c r="H7" s="549"/>
      <c r="I7" s="549"/>
      <c r="J7" s="549"/>
      <c r="K7" s="549"/>
      <c r="L7" s="549"/>
      <c r="M7" s="560"/>
      <c r="N7" s="561"/>
      <c r="O7" s="561"/>
      <c r="P7" s="561"/>
      <c r="Q7" s="561"/>
      <c r="R7" s="561"/>
      <c r="S7" s="561"/>
      <c r="T7" s="561"/>
      <c r="U7" s="561"/>
      <c r="V7" s="561"/>
      <c r="W7" s="270" t="s">
        <v>25</v>
      </c>
      <c r="X7" s="549"/>
      <c r="Y7" s="549"/>
      <c r="Z7" s="549"/>
      <c r="AA7" s="549"/>
      <c r="AB7" s="549"/>
      <c r="AC7" s="549"/>
      <c r="AD7" s="549"/>
      <c r="AE7" s="549"/>
      <c r="AF7" s="549"/>
      <c r="AG7" s="549"/>
      <c r="AH7" s="549"/>
      <c r="AI7" s="562"/>
      <c r="AJ7" s="561"/>
      <c r="AK7" s="561"/>
      <c r="AL7" s="561"/>
      <c r="AM7" s="561"/>
      <c r="AN7" s="561"/>
      <c r="AO7" s="561"/>
      <c r="AP7" s="561"/>
      <c r="AQ7" s="561"/>
      <c r="AR7" s="561"/>
      <c r="AS7" s="561"/>
      <c r="AT7" s="561"/>
      <c r="AU7" s="561"/>
      <c r="AV7" s="561"/>
      <c r="AW7" s="563"/>
      <c r="AX7" s="564" t="s">
        <v>26</v>
      </c>
      <c r="AY7" s="565"/>
      <c r="AZ7" s="565"/>
      <c r="BA7" s="565"/>
      <c r="BB7" s="565"/>
      <c r="BC7" s="565"/>
      <c r="BD7" s="565"/>
      <c r="BE7" s="566"/>
      <c r="BF7" s="555"/>
      <c r="BG7" s="556"/>
      <c r="BH7" s="557"/>
    </row>
    <row r="8" spans="1:63" ht="6.75" customHeight="1" x14ac:dyDescent="0.3">
      <c r="A8" s="550"/>
      <c r="B8" s="551"/>
      <c r="C8" s="551"/>
      <c r="D8" s="551"/>
      <c r="E8" s="551"/>
      <c r="F8" s="551"/>
      <c r="G8" s="551"/>
      <c r="H8" s="551"/>
      <c r="I8" s="551"/>
      <c r="J8" s="551"/>
      <c r="K8" s="551"/>
      <c r="L8" s="551"/>
      <c r="M8" s="551"/>
      <c r="N8" s="551"/>
      <c r="O8" s="551"/>
      <c r="P8" s="551"/>
      <c r="Q8" s="551"/>
      <c r="R8" s="551"/>
      <c r="S8" s="551"/>
      <c r="T8" s="551"/>
      <c r="U8" s="551"/>
      <c r="V8" s="551"/>
      <c r="W8" s="551"/>
      <c r="X8" s="551"/>
      <c r="Y8" s="551"/>
      <c r="Z8" s="551"/>
      <c r="AA8" s="551"/>
      <c r="AB8" s="551"/>
      <c r="AC8" s="551"/>
      <c r="AD8" s="551"/>
      <c r="AE8" s="551"/>
      <c r="AF8" s="551"/>
      <c r="AG8" s="551"/>
      <c r="AH8" s="551"/>
      <c r="AI8" s="551"/>
      <c r="AJ8" s="551"/>
      <c r="AK8" s="551"/>
      <c r="AL8" s="551"/>
      <c r="AM8" s="551"/>
      <c r="AN8" s="551"/>
      <c r="AO8" s="551"/>
      <c r="AP8" s="551"/>
      <c r="AQ8" s="551"/>
      <c r="AR8" s="551"/>
      <c r="AS8" s="551"/>
      <c r="AT8" s="551"/>
      <c r="AU8" s="551"/>
      <c r="AV8" s="551"/>
      <c r="AW8" s="551"/>
      <c r="AX8" s="551"/>
      <c r="AY8" s="551"/>
      <c r="AZ8" s="551"/>
      <c r="BA8" s="551"/>
      <c r="BB8" s="551"/>
      <c r="BC8" s="551"/>
      <c r="BD8" s="551"/>
      <c r="BE8" s="551"/>
      <c r="BF8" s="551"/>
      <c r="BG8" s="551"/>
      <c r="BH8" s="552"/>
    </row>
    <row r="9" spans="1:63" ht="34.5" customHeight="1" thickBot="1" x14ac:dyDescent="0.35">
      <c r="A9" s="553" t="s">
        <v>192</v>
      </c>
      <c r="B9" s="344"/>
      <c r="C9" s="344"/>
      <c r="D9" s="344"/>
      <c r="E9" s="344"/>
      <c r="F9" s="344"/>
      <c r="G9" s="344"/>
      <c r="H9" s="554"/>
      <c r="I9" s="543" t="s">
        <v>8</v>
      </c>
      <c r="J9" s="360"/>
      <c r="K9" s="360"/>
      <c r="L9" s="360"/>
      <c r="M9" s="360"/>
      <c r="N9" s="360"/>
      <c r="O9" s="360"/>
      <c r="P9" s="360"/>
      <c r="Q9" s="360"/>
      <c r="R9" s="558"/>
      <c r="S9" s="559" t="s">
        <v>17</v>
      </c>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58"/>
      <c r="BC9" s="559" t="s">
        <v>9</v>
      </c>
      <c r="BD9" s="337"/>
      <c r="BE9" s="337"/>
      <c r="BF9" s="338"/>
      <c r="BG9" s="339" t="s">
        <v>39</v>
      </c>
      <c r="BH9" s="340"/>
    </row>
    <row r="10" spans="1:63" ht="32.15" customHeight="1" thickTop="1" thickBot="1" x14ac:dyDescent="0.35">
      <c r="A10" s="38"/>
      <c r="B10" s="524" t="s">
        <v>162</v>
      </c>
      <c r="C10" s="525"/>
      <c r="D10" s="525"/>
      <c r="E10" s="525"/>
      <c r="F10" s="525"/>
      <c r="G10" s="525"/>
      <c r="H10" s="526"/>
      <c r="I10" s="529" t="str">
        <f>IF(A10="x","STOP","")</f>
        <v/>
      </c>
      <c r="J10" s="530"/>
      <c r="K10" s="530"/>
      <c r="L10" s="530"/>
      <c r="M10" s="530"/>
      <c r="N10" s="530"/>
      <c r="O10" s="530"/>
      <c r="P10" s="530"/>
      <c r="Q10" s="530"/>
      <c r="R10" s="530"/>
      <c r="S10" s="535"/>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85"/>
      <c r="BH10" s="91" t="str">
        <f>IF(BG10="x","STOP","")</f>
        <v/>
      </c>
      <c r="BI10" s="2" t="s">
        <v>45</v>
      </c>
      <c r="BJ10" s="2" t="s">
        <v>46</v>
      </c>
      <c r="BK10" s="2" t="s">
        <v>47</v>
      </c>
    </row>
    <row r="11" spans="1:63" ht="17.25" customHeight="1" thickBot="1" x14ac:dyDescent="0.35">
      <c r="A11" s="39"/>
      <c r="B11" s="527"/>
      <c r="C11" s="527"/>
      <c r="D11" s="527"/>
      <c r="E11" s="527"/>
      <c r="F11" s="527"/>
      <c r="G11" s="527"/>
      <c r="H11" s="528"/>
      <c r="I11" s="531"/>
      <c r="J11" s="532"/>
      <c r="K11" s="532"/>
      <c r="L11" s="532"/>
      <c r="M11" s="532"/>
      <c r="N11" s="532"/>
      <c r="O11" s="532"/>
      <c r="P11" s="532"/>
      <c r="Q11" s="532"/>
      <c r="R11" s="532"/>
      <c r="S11" s="537"/>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9"/>
      <c r="BG11" s="92"/>
      <c r="BH11" s="93"/>
      <c r="BI11" s="29">
        <f>SUM(I12:I20)</f>
        <v>0</v>
      </c>
      <c r="BJ11" s="29">
        <f>SUM(BC12:BC20)</f>
        <v>0</v>
      </c>
      <c r="BK11" s="29">
        <f>SUM(BH12:BH20)</f>
        <v>0</v>
      </c>
    </row>
    <row r="12" spans="1:63" ht="32.15" customHeight="1" thickTop="1" thickBot="1" x14ac:dyDescent="0.35">
      <c r="A12" s="35"/>
      <c r="B12" s="386" t="s">
        <v>164</v>
      </c>
      <c r="C12" s="601"/>
      <c r="D12" s="601"/>
      <c r="E12" s="601"/>
      <c r="F12" s="601"/>
      <c r="G12" s="601"/>
      <c r="H12" s="602"/>
      <c r="I12" s="572" t="str">
        <f>IF(A12="x",0.2,"")</f>
        <v/>
      </c>
      <c r="J12" s="573"/>
      <c r="K12" s="573"/>
      <c r="L12" s="573"/>
      <c r="M12" s="573"/>
      <c r="N12" s="573"/>
      <c r="O12" s="573"/>
      <c r="P12" s="573"/>
      <c r="Q12" s="573"/>
      <c r="R12" s="574"/>
      <c r="S12" s="33"/>
      <c r="T12" s="397" t="s">
        <v>163</v>
      </c>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8"/>
      <c r="BC12" s="599" t="str">
        <f>IF(S12="x",0.2,"")</f>
        <v/>
      </c>
      <c r="BD12" s="298"/>
      <c r="BE12" s="298"/>
      <c r="BF12" s="600"/>
      <c r="BG12" s="32"/>
      <c r="BH12" s="36" t="str">
        <f>IF(BG12="x",0.2,"")</f>
        <v/>
      </c>
      <c r="BI12" s="752"/>
      <c r="BJ12" s="752"/>
    </row>
    <row r="13" spans="1:63" ht="16.5" customHeight="1" thickBot="1" x14ac:dyDescent="0.35">
      <c r="A13" s="37"/>
      <c r="B13" s="603"/>
      <c r="C13" s="603"/>
      <c r="D13" s="603"/>
      <c r="E13" s="603"/>
      <c r="F13" s="603"/>
      <c r="G13" s="603"/>
      <c r="H13" s="604"/>
      <c r="I13" s="575"/>
      <c r="J13" s="576"/>
      <c r="K13" s="576"/>
      <c r="L13" s="576"/>
      <c r="M13" s="576"/>
      <c r="N13" s="576"/>
      <c r="O13" s="576"/>
      <c r="P13" s="576"/>
      <c r="Q13" s="576"/>
      <c r="R13" s="577"/>
      <c r="S13" s="9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399"/>
      <c r="BC13" s="299"/>
      <c r="BD13" s="299"/>
      <c r="BE13" s="299"/>
      <c r="BF13" s="299"/>
      <c r="BG13" s="391"/>
      <c r="BH13" s="596"/>
      <c r="BI13" s="753"/>
      <c r="BJ13" s="753"/>
    </row>
    <row r="14" spans="1:63" ht="132.75" customHeight="1" thickTop="1" thickBot="1" x14ac:dyDescent="0.35">
      <c r="A14" s="918" t="s">
        <v>191</v>
      </c>
      <c r="B14" s="919"/>
      <c r="C14" s="919"/>
      <c r="D14" s="919"/>
      <c r="E14" s="919"/>
      <c r="F14" s="919"/>
      <c r="G14" s="919"/>
      <c r="H14" s="919"/>
      <c r="I14" s="586" t="str">
        <f>IF(AND(A15="x",A16=""),0.5,IF(AND(A15="",A16="x"),0.7,IF(AND(A15="x",A16="x"),"Only Select One","")))</f>
        <v/>
      </c>
      <c r="J14" s="587"/>
      <c r="K14" s="587"/>
      <c r="L14" s="587"/>
      <c r="M14" s="587"/>
      <c r="N14" s="587"/>
      <c r="O14" s="587"/>
      <c r="P14" s="587"/>
      <c r="Q14" s="587"/>
      <c r="R14" s="587"/>
      <c r="S14" s="903" t="s">
        <v>161</v>
      </c>
      <c r="T14" s="904"/>
      <c r="U14" s="904"/>
      <c r="V14" s="904"/>
      <c r="W14" s="904"/>
      <c r="X14" s="904"/>
      <c r="Y14" s="904"/>
      <c r="Z14" s="904"/>
      <c r="AA14" s="904"/>
      <c r="AB14" s="904"/>
      <c r="AC14" s="904"/>
      <c r="AD14" s="904"/>
      <c r="AE14" s="904"/>
      <c r="AF14" s="904"/>
      <c r="AG14" s="904"/>
      <c r="AH14" s="904"/>
      <c r="AI14" s="904"/>
      <c r="AJ14" s="904"/>
      <c r="AK14" s="904"/>
      <c r="AL14" s="904"/>
      <c r="AM14" s="904"/>
      <c r="AN14" s="904"/>
      <c r="AO14" s="904"/>
      <c r="AP14" s="904"/>
      <c r="AQ14" s="904"/>
      <c r="AR14" s="904"/>
      <c r="AS14" s="904"/>
      <c r="AT14" s="904"/>
      <c r="AU14" s="904"/>
      <c r="AV14" s="904"/>
      <c r="AW14" s="904"/>
      <c r="AX14" s="904"/>
      <c r="AY14" s="904"/>
      <c r="AZ14" s="904"/>
      <c r="BA14" s="904"/>
      <c r="BB14" s="904"/>
      <c r="BC14" s="581" t="str">
        <f>IF(AND(S15="x",S16=""),0.5,IF(AND(S15="",S16="x"),0.7,IF(AND(S15="x",S16="x"),"Only Select One","")))</f>
        <v/>
      </c>
      <c r="BD14" s="608"/>
      <c r="BE14" s="608"/>
      <c r="BF14" s="608"/>
      <c r="BG14" s="890"/>
      <c r="BH14" s="891"/>
    </row>
    <row r="15" spans="1:63" ht="32.15" customHeight="1" thickBot="1" x14ac:dyDescent="0.35">
      <c r="A15" s="34"/>
      <c r="B15" s="899" t="s">
        <v>138</v>
      </c>
      <c r="C15" s="917"/>
      <c r="D15" s="917"/>
      <c r="E15" s="917"/>
      <c r="F15" s="917"/>
      <c r="G15" s="917"/>
      <c r="H15" s="917"/>
      <c r="I15" s="462"/>
      <c r="J15" s="451"/>
      <c r="K15" s="451"/>
      <c r="L15" s="451"/>
      <c r="M15" s="451"/>
      <c r="N15" s="451"/>
      <c r="O15" s="451"/>
      <c r="P15" s="451"/>
      <c r="Q15" s="451"/>
      <c r="R15" s="451"/>
      <c r="S15" s="5"/>
      <c r="T15" s="591" t="s">
        <v>138</v>
      </c>
      <c r="U15" s="592"/>
      <c r="V15" s="592"/>
      <c r="W15" s="592"/>
      <c r="X15" s="592"/>
      <c r="Y15" s="592"/>
      <c r="Z15" s="592"/>
      <c r="AA15" s="592"/>
      <c r="AB15" s="592"/>
      <c r="AC15" s="592"/>
      <c r="AD15" s="592"/>
      <c r="AE15" s="592"/>
      <c r="AF15" s="592"/>
      <c r="AG15" s="592"/>
      <c r="AH15" s="592"/>
      <c r="AI15" s="592"/>
      <c r="AJ15" s="592"/>
      <c r="AK15" s="592"/>
      <c r="AL15" s="592"/>
      <c r="AM15" s="592"/>
      <c r="AN15" s="592"/>
      <c r="AO15" s="592"/>
      <c r="AP15" s="592"/>
      <c r="AQ15" s="592"/>
      <c r="AR15" s="592"/>
      <c r="AS15" s="592"/>
      <c r="AT15" s="592"/>
      <c r="AU15" s="592"/>
      <c r="AV15" s="592"/>
      <c r="AW15" s="592"/>
      <c r="AX15" s="592"/>
      <c r="AY15" s="592"/>
      <c r="AZ15" s="592"/>
      <c r="BA15" s="592"/>
      <c r="BB15" s="592"/>
      <c r="BC15" s="368"/>
      <c r="BD15" s="369"/>
      <c r="BE15" s="369"/>
      <c r="BF15" s="369"/>
      <c r="BG15" s="9"/>
      <c r="BH15" s="892" t="str">
        <f>IF(AND(BG15="x",BG16=""),0.5,IF(AND(BG15="",BG16="x"),0.7,IF(AND(BG15="x",BG16="x"),"Only Select One","")))</f>
        <v/>
      </c>
    </row>
    <row r="16" spans="1:63" ht="32.15" customHeight="1" thickBot="1" x14ac:dyDescent="0.35">
      <c r="A16" s="87"/>
      <c r="B16" s="920" t="s">
        <v>139</v>
      </c>
      <c r="C16" s="921"/>
      <c r="D16" s="921"/>
      <c r="E16" s="921"/>
      <c r="F16" s="921"/>
      <c r="G16" s="921"/>
      <c r="H16" s="922"/>
      <c r="I16" s="588"/>
      <c r="J16" s="454"/>
      <c r="K16" s="454"/>
      <c r="L16" s="454"/>
      <c r="M16" s="454"/>
      <c r="N16" s="454"/>
      <c r="O16" s="454"/>
      <c r="P16" s="454"/>
      <c r="Q16" s="454"/>
      <c r="R16" s="454"/>
      <c r="S16" s="86"/>
      <c r="T16" s="589" t="s">
        <v>139</v>
      </c>
      <c r="U16" s="590"/>
      <c r="V16" s="590"/>
      <c r="W16" s="590"/>
      <c r="X16" s="590"/>
      <c r="Y16" s="590"/>
      <c r="Z16" s="590"/>
      <c r="AA16" s="590"/>
      <c r="AB16" s="590"/>
      <c r="AC16" s="590"/>
      <c r="AD16" s="590"/>
      <c r="AE16" s="590"/>
      <c r="AF16" s="590"/>
      <c r="AG16" s="590"/>
      <c r="AH16" s="590"/>
      <c r="AI16" s="590"/>
      <c r="AJ16" s="590"/>
      <c r="AK16" s="590"/>
      <c r="AL16" s="590"/>
      <c r="AM16" s="590"/>
      <c r="AN16" s="590"/>
      <c r="AO16" s="590"/>
      <c r="AP16" s="590"/>
      <c r="AQ16" s="590"/>
      <c r="AR16" s="590"/>
      <c r="AS16" s="590"/>
      <c r="AT16" s="590"/>
      <c r="AU16" s="590"/>
      <c r="AV16" s="590"/>
      <c r="AW16" s="590"/>
      <c r="AX16" s="590"/>
      <c r="AY16" s="590"/>
      <c r="AZ16" s="590"/>
      <c r="BA16" s="590"/>
      <c r="BB16" s="590"/>
      <c r="BC16" s="482"/>
      <c r="BD16" s="483"/>
      <c r="BE16" s="483"/>
      <c r="BF16" s="483"/>
      <c r="BG16" s="41"/>
      <c r="BH16" s="893"/>
      <c r="BI16" s="29"/>
    </row>
    <row r="17" spans="1:63" ht="78.75" customHeight="1" thickTop="1" thickBot="1" x14ac:dyDescent="0.35">
      <c r="A17" s="894" t="s">
        <v>135</v>
      </c>
      <c r="B17" s="895"/>
      <c r="C17" s="895"/>
      <c r="D17" s="895"/>
      <c r="E17" s="895"/>
      <c r="F17" s="895"/>
      <c r="G17" s="895"/>
      <c r="H17" s="896"/>
      <c r="I17" s="586" t="str">
        <f>IF(AND(A18="x",A19=""),0.8,IF(AND(A18="",A19="x"),0.9,IF(AND(A18="x",A19="x"),"Only Select One","")))</f>
        <v/>
      </c>
      <c r="J17" s="587"/>
      <c r="K17" s="587"/>
      <c r="L17" s="587"/>
      <c r="M17" s="587"/>
      <c r="N17" s="587"/>
      <c r="O17" s="587"/>
      <c r="P17" s="587"/>
      <c r="Q17" s="587"/>
      <c r="R17" s="587"/>
      <c r="S17" s="903" t="s">
        <v>135</v>
      </c>
      <c r="T17" s="904"/>
      <c r="U17" s="904"/>
      <c r="V17" s="904"/>
      <c r="W17" s="904"/>
      <c r="X17" s="904"/>
      <c r="Y17" s="904"/>
      <c r="Z17" s="904"/>
      <c r="AA17" s="904"/>
      <c r="AB17" s="904"/>
      <c r="AC17" s="904"/>
      <c r="AD17" s="904"/>
      <c r="AE17" s="904"/>
      <c r="AF17" s="904"/>
      <c r="AG17" s="904"/>
      <c r="AH17" s="904"/>
      <c r="AI17" s="904"/>
      <c r="AJ17" s="904"/>
      <c r="AK17" s="904"/>
      <c r="AL17" s="904"/>
      <c r="AM17" s="904"/>
      <c r="AN17" s="904"/>
      <c r="AO17" s="904"/>
      <c r="AP17" s="904"/>
      <c r="AQ17" s="904"/>
      <c r="AR17" s="904"/>
      <c r="AS17" s="904"/>
      <c r="AT17" s="904"/>
      <c r="AU17" s="904"/>
      <c r="AV17" s="904"/>
      <c r="AW17" s="904"/>
      <c r="AX17" s="904"/>
      <c r="AY17" s="904"/>
      <c r="AZ17" s="904"/>
      <c r="BA17" s="904"/>
      <c r="BB17" s="904"/>
      <c r="BC17" s="581" t="str">
        <f>IF(AND(S18="x",S19=""),0.8,IF(AND(S18="",S19="x"),0.9,IF(AND(S18="x",S19="x"),"Only Select One","")))</f>
        <v/>
      </c>
      <c r="BD17" s="582"/>
      <c r="BE17" s="582"/>
      <c r="BF17" s="582"/>
      <c r="BG17" s="911"/>
      <c r="BH17" s="912"/>
      <c r="BI17" s="29"/>
    </row>
    <row r="18" spans="1:63" ht="32.15" customHeight="1" thickBot="1" x14ac:dyDescent="0.35">
      <c r="A18" s="34"/>
      <c r="B18" s="897" t="s">
        <v>140</v>
      </c>
      <c r="C18" s="898"/>
      <c r="D18" s="898"/>
      <c r="E18" s="898"/>
      <c r="F18" s="898"/>
      <c r="G18" s="898"/>
      <c r="H18" s="899"/>
      <c r="I18" s="462"/>
      <c r="J18" s="451"/>
      <c r="K18" s="451"/>
      <c r="L18" s="451"/>
      <c r="M18" s="451"/>
      <c r="N18" s="451"/>
      <c r="O18" s="451"/>
      <c r="P18" s="451"/>
      <c r="Q18" s="451"/>
      <c r="R18" s="451"/>
      <c r="S18" s="5"/>
      <c r="T18" s="905" t="s">
        <v>140</v>
      </c>
      <c r="U18" s="906"/>
      <c r="V18" s="906"/>
      <c r="W18" s="906"/>
      <c r="X18" s="906"/>
      <c r="Y18" s="906"/>
      <c r="Z18" s="906"/>
      <c r="AA18" s="906"/>
      <c r="AB18" s="906"/>
      <c r="AC18" s="906"/>
      <c r="AD18" s="906"/>
      <c r="AE18" s="906"/>
      <c r="AF18" s="906"/>
      <c r="AG18" s="906"/>
      <c r="AH18" s="906"/>
      <c r="AI18" s="906"/>
      <c r="AJ18" s="906"/>
      <c r="AK18" s="906"/>
      <c r="AL18" s="906"/>
      <c r="AM18" s="906"/>
      <c r="AN18" s="906"/>
      <c r="AO18" s="906"/>
      <c r="AP18" s="906"/>
      <c r="AQ18" s="906"/>
      <c r="AR18" s="906"/>
      <c r="AS18" s="906"/>
      <c r="AT18" s="906"/>
      <c r="AU18" s="906"/>
      <c r="AV18" s="906"/>
      <c r="AW18" s="906"/>
      <c r="AX18" s="906"/>
      <c r="AY18" s="906"/>
      <c r="AZ18" s="906"/>
      <c r="BA18" s="906"/>
      <c r="BB18" s="591"/>
      <c r="BC18" s="368"/>
      <c r="BD18" s="583"/>
      <c r="BE18" s="583"/>
      <c r="BF18" s="583"/>
      <c r="BG18" s="6"/>
      <c r="BH18" s="909" t="str">
        <f>IF(AND(BG18="x",BG19=""),0.8,IF(AND(BG18="",BG19="x"),0.9,IF(AND(BG18="x",BG19="x"),"Only Select One","")))</f>
        <v/>
      </c>
      <c r="BI18" s="29"/>
    </row>
    <row r="19" spans="1:63" ht="31.5" customHeight="1" thickBot="1" x14ac:dyDescent="0.35">
      <c r="A19" s="88"/>
      <c r="B19" s="900" t="s">
        <v>141</v>
      </c>
      <c r="C19" s="901"/>
      <c r="D19" s="901"/>
      <c r="E19" s="901"/>
      <c r="F19" s="901"/>
      <c r="G19" s="901"/>
      <c r="H19" s="902"/>
      <c r="I19" s="588"/>
      <c r="J19" s="454"/>
      <c r="K19" s="454"/>
      <c r="L19" s="454"/>
      <c r="M19" s="454"/>
      <c r="N19" s="454"/>
      <c r="O19" s="454"/>
      <c r="P19" s="454"/>
      <c r="Q19" s="454"/>
      <c r="R19" s="454"/>
      <c r="S19" s="41"/>
      <c r="T19" s="907" t="s">
        <v>141</v>
      </c>
      <c r="U19" s="908"/>
      <c r="V19" s="908"/>
      <c r="W19" s="908"/>
      <c r="X19" s="908"/>
      <c r="Y19" s="908"/>
      <c r="Z19" s="908"/>
      <c r="AA19" s="908"/>
      <c r="AB19" s="908"/>
      <c r="AC19" s="908"/>
      <c r="AD19" s="908"/>
      <c r="AE19" s="908"/>
      <c r="AF19" s="908"/>
      <c r="AG19" s="908"/>
      <c r="AH19" s="908"/>
      <c r="AI19" s="908"/>
      <c r="AJ19" s="908"/>
      <c r="AK19" s="908"/>
      <c r="AL19" s="908"/>
      <c r="AM19" s="908"/>
      <c r="AN19" s="908"/>
      <c r="AO19" s="908"/>
      <c r="AP19" s="908"/>
      <c r="AQ19" s="908"/>
      <c r="AR19" s="908"/>
      <c r="AS19" s="908"/>
      <c r="AT19" s="908"/>
      <c r="AU19" s="908"/>
      <c r="AV19" s="908"/>
      <c r="AW19" s="908"/>
      <c r="AX19" s="908"/>
      <c r="AY19" s="908"/>
      <c r="AZ19" s="908"/>
      <c r="BA19" s="908"/>
      <c r="BB19" s="589"/>
      <c r="BC19" s="584"/>
      <c r="BD19" s="585"/>
      <c r="BE19" s="585"/>
      <c r="BF19" s="585"/>
      <c r="BG19" s="41"/>
      <c r="BH19" s="910"/>
      <c r="BI19" s="29"/>
    </row>
    <row r="20" spans="1:63" ht="2.25" hidden="1" customHeight="1" thickTop="1" thickBot="1" x14ac:dyDescent="0.35">
      <c r="A20" s="95"/>
      <c r="B20" s="40"/>
      <c r="C20" s="96"/>
      <c r="D20" s="96"/>
      <c r="E20" s="96"/>
      <c r="F20" s="96"/>
      <c r="G20" s="96"/>
      <c r="H20" s="97"/>
      <c r="I20" s="586" t="str">
        <f>IF(A21="x",1,"")</f>
        <v/>
      </c>
      <c r="J20" s="587"/>
      <c r="K20" s="587"/>
      <c r="L20" s="587"/>
      <c r="M20" s="587"/>
      <c r="N20" s="587"/>
      <c r="O20" s="587"/>
      <c r="P20" s="587"/>
      <c r="Q20" s="587"/>
      <c r="R20" s="587"/>
      <c r="S20" s="95"/>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9"/>
      <c r="BC20" s="581" t="str">
        <f>IF(S21="x",1,"")</f>
        <v/>
      </c>
      <c r="BD20" s="582"/>
      <c r="BE20" s="582"/>
      <c r="BF20" s="582"/>
      <c r="BG20" s="100"/>
      <c r="BH20" s="597" t="str">
        <f>IF(BG21="x",1,"")</f>
        <v/>
      </c>
      <c r="BI20" s="29"/>
    </row>
    <row r="21" spans="1:63" ht="32.15" customHeight="1" thickTop="1" thickBot="1" x14ac:dyDescent="0.35">
      <c r="A21" s="88"/>
      <c r="B21" s="605" t="s">
        <v>142</v>
      </c>
      <c r="C21" s="606"/>
      <c r="D21" s="606"/>
      <c r="E21" s="606"/>
      <c r="F21" s="606"/>
      <c r="G21" s="606"/>
      <c r="H21" s="607"/>
      <c r="I21" s="588"/>
      <c r="J21" s="454"/>
      <c r="K21" s="454"/>
      <c r="L21" s="454"/>
      <c r="M21" s="454"/>
      <c r="N21" s="454"/>
      <c r="O21" s="454"/>
      <c r="P21" s="454"/>
      <c r="Q21" s="454"/>
      <c r="R21" s="454"/>
      <c r="S21" s="41"/>
      <c r="T21" s="284" t="s">
        <v>142</v>
      </c>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399"/>
      <c r="BC21" s="584"/>
      <c r="BD21" s="585"/>
      <c r="BE21" s="585"/>
      <c r="BF21" s="585"/>
      <c r="BG21" s="41"/>
      <c r="BH21" s="598"/>
      <c r="BI21" s="29"/>
    </row>
    <row r="22" spans="1:63" ht="26.25" customHeight="1" thickTop="1" x14ac:dyDescent="0.3">
      <c r="A22" s="593" t="s">
        <v>195</v>
      </c>
      <c r="B22" s="594"/>
      <c r="C22" s="594"/>
      <c r="D22" s="594"/>
      <c r="E22" s="594"/>
      <c r="F22" s="594"/>
      <c r="G22" s="594"/>
      <c r="H22" s="594"/>
      <c r="I22" s="594"/>
      <c r="J22" s="594"/>
      <c r="K22" s="594"/>
      <c r="L22" s="594"/>
      <c r="M22" s="594"/>
      <c r="N22" s="594"/>
      <c r="O22" s="594"/>
      <c r="P22" s="594"/>
      <c r="Q22" s="594"/>
      <c r="R22" s="594"/>
      <c r="S22" s="594"/>
      <c r="T22" s="594"/>
      <c r="U22" s="594"/>
      <c r="V22" s="594"/>
      <c r="W22" s="594"/>
      <c r="X22" s="594"/>
      <c r="Y22" s="594"/>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5"/>
    </row>
    <row r="23" spans="1:63" ht="7.5" customHeight="1" x14ac:dyDescent="0.3">
      <c r="A23" s="217"/>
      <c r="B23" s="217"/>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9"/>
    </row>
    <row r="24" spans="1:63" ht="31" customHeight="1" thickBot="1" x14ac:dyDescent="0.35">
      <c r="A24" s="412" t="s">
        <v>15</v>
      </c>
      <c r="B24" s="344"/>
      <c r="C24" s="344"/>
      <c r="D24" s="344"/>
      <c r="E24" s="344"/>
      <c r="F24" s="344"/>
      <c r="G24" s="344"/>
      <c r="H24" s="345"/>
      <c r="I24" s="330" t="s">
        <v>8</v>
      </c>
      <c r="J24" s="331"/>
      <c r="K24" s="331"/>
      <c r="L24" s="331"/>
      <c r="M24" s="331"/>
      <c r="N24" s="331"/>
      <c r="O24" s="331"/>
      <c r="P24" s="331"/>
      <c r="Q24" s="331"/>
      <c r="R24" s="578"/>
      <c r="S24" s="559" t="s">
        <v>17</v>
      </c>
      <c r="T24" s="579"/>
      <c r="U24" s="579"/>
      <c r="V24" s="579"/>
      <c r="W24" s="579"/>
      <c r="X24" s="579"/>
      <c r="Y24" s="579"/>
      <c r="Z24" s="579"/>
      <c r="AA24" s="579"/>
      <c r="AB24" s="579"/>
      <c r="AC24" s="579"/>
      <c r="AD24" s="579"/>
      <c r="AE24" s="579"/>
      <c r="AF24" s="579"/>
      <c r="AG24" s="579"/>
      <c r="AH24" s="579"/>
      <c r="AI24" s="579"/>
      <c r="AJ24" s="579"/>
      <c r="AK24" s="579"/>
      <c r="AL24" s="579"/>
      <c r="AM24" s="579"/>
      <c r="AN24" s="579"/>
      <c r="AO24" s="579"/>
      <c r="AP24" s="579"/>
      <c r="AQ24" s="579"/>
      <c r="AR24" s="579"/>
      <c r="AS24" s="579"/>
      <c r="AT24" s="579"/>
      <c r="AU24" s="579"/>
      <c r="AV24" s="579"/>
      <c r="AW24" s="579"/>
      <c r="AX24" s="579"/>
      <c r="AY24" s="579"/>
      <c r="AZ24" s="579"/>
      <c r="BA24" s="579"/>
      <c r="BB24" s="580"/>
      <c r="BC24" s="559" t="s">
        <v>9</v>
      </c>
      <c r="BD24" s="337"/>
      <c r="BE24" s="337"/>
      <c r="BF24" s="337"/>
      <c r="BG24" s="339" t="s">
        <v>39</v>
      </c>
      <c r="BH24" s="340"/>
    </row>
    <row r="25" spans="1:63" ht="62.25" customHeight="1" thickTop="1" thickBot="1" x14ac:dyDescent="0.35">
      <c r="A25" s="47"/>
      <c r="B25" s="655" t="s">
        <v>165</v>
      </c>
      <c r="C25" s="656"/>
      <c r="D25" s="656"/>
      <c r="E25" s="656"/>
      <c r="F25" s="656"/>
      <c r="G25" s="656"/>
      <c r="H25" s="656"/>
      <c r="I25" s="670" t="str">
        <f>IF(A25="x","STOP","")</f>
        <v/>
      </c>
      <c r="J25" s="670"/>
      <c r="K25" s="670"/>
      <c r="L25" s="670"/>
      <c r="M25" s="670"/>
      <c r="N25" s="670"/>
      <c r="O25" s="670"/>
      <c r="P25" s="670"/>
      <c r="Q25" s="670"/>
      <c r="R25" s="671"/>
      <c r="S25" s="667"/>
      <c r="T25" s="668"/>
      <c r="U25" s="668"/>
      <c r="V25" s="668"/>
      <c r="W25" s="668"/>
      <c r="X25" s="668"/>
      <c r="Y25" s="668"/>
      <c r="Z25" s="668"/>
      <c r="AA25" s="668"/>
      <c r="AB25" s="668"/>
      <c r="AC25" s="668"/>
      <c r="AD25" s="668"/>
      <c r="AE25" s="668"/>
      <c r="AF25" s="668"/>
      <c r="AG25" s="668"/>
      <c r="AH25" s="668"/>
      <c r="AI25" s="668"/>
      <c r="AJ25" s="668"/>
      <c r="AK25" s="668"/>
      <c r="AL25" s="668"/>
      <c r="AM25" s="668"/>
      <c r="AN25" s="668"/>
      <c r="AO25" s="668"/>
      <c r="AP25" s="668"/>
      <c r="AQ25" s="668"/>
      <c r="AR25" s="668"/>
      <c r="AS25" s="668"/>
      <c r="AT25" s="668"/>
      <c r="AU25" s="668"/>
      <c r="AV25" s="668"/>
      <c r="AW25" s="668"/>
      <c r="AX25" s="668"/>
      <c r="AY25" s="668"/>
      <c r="AZ25" s="668"/>
      <c r="BA25" s="668"/>
      <c r="BB25" s="668"/>
      <c r="BC25" s="668"/>
      <c r="BD25" s="668"/>
      <c r="BE25" s="668"/>
      <c r="BF25" s="669"/>
      <c r="BG25" s="89"/>
      <c r="BH25" s="48" t="str">
        <f>IF(BG25="x","STOP","")</f>
        <v/>
      </c>
      <c r="BI25" s="29">
        <f>SUM(I26:I34)</f>
        <v>0</v>
      </c>
      <c r="BJ25" s="29">
        <f>SUM(BC26,BC28,BC30,BC32,BC34)</f>
        <v>0</v>
      </c>
      <c r="BK25" s="29">
        <f>SUM(BH26:BH34)</f>
        <v>0</v>
      </c>
    </row>
    <row r="26" spans="1:63" ht="32.15" customHeight="1" thickTop="1" thickBot="1" x14ac:dyDescent="0.35">
      <c r="A26" s="35"/>
      <c r="B26" s="386" t="s">
        <v>156</v>
      </c>
      <c r="C26" s="601"/>
      <c r="D26" s="601"/>
      <c r="E26" s="601"/>
      <c r="F26" s="601"/>
      <c r="G26" s="601"/>
      <c r="H26" s="602"/>
      <c r="I26" s="586" t="str">
        <f>IF(A26="x",0.3,"")</f>
        <v/>
      </c>
      <c r="J26" s="587"/>
      <c r="K26" s="587"/>
      <c r="L26" s="587"/>
      <c r="M26" s="587"/>
      <c r="N26" s="587"/>
      <c r="O26" s="587"/>
      <c r="P26" s="587"/>
      <c r="Q26" s="587"/>
      <c r="R26" s="680"/>
      <c r="S26" s="672"/>
      <c r="T26" s="673"/>
      <c r="U26" s="674" t="s">
        <v>156</v>
      </c>
      <c r="V26" s="675"/>
      <c r="W26" s="675"/>
      <c r="X26" s="675"/>
      <c r="Y26" s="675"/>
      <c r="Z26" s="675"/>
      <c r="AA26" s="675"/>
      <c r="AB26" s="675"/>
      <c r="AC26" s="675"/>
      <c r="AD26" s="675"/>
      <c r="AE26" s="675"/>
      <c r="AF26" s="675"/>
      <c r="AG26" s="675"/>
      <c r="AH26" s="675"/>
      <c r="AI26" s="675"/>
      <c r="AJ26" s="675"/>
      <c r="AK26" s="675"/>
      <c r="AL26" s="675"/>
      <c r="AM26" s="675"/>
      <c r="AN26" s="675"/>
      <c r="AO26" s="675"/>
      <c r="AP26" s="675"/>
      <c r="AQ26" s="675"/>
      <c r="AR26" s="675"/>
      <c r="AS26" s="675"/>
      <c r="AT26" s="675"/>
      <c r="AU26" s="675"/>
      <c r="AV26" s="675"/>
      <c r="AW26" s="675"/>
      <c r="AX26" s="675"/>
      <c r="AY26" s="675"/>
      <c r="AZ26" s="675"/>
      <c r="BA26" s="675"/>
      <c r="BB26" s="676"/>
      <c r="BC26" s="682" t="str">
        <f>IF(S26="x",0.3,"")</f>
        <v/>
      </c>
      <c r="BD26" s="683"/>
      <c r="BE26" s="683"/>
      <c r="BF26" s="683"/>
      <c r="BG26" s="42"/>
      <c r="BH26" s="36" t="str">
        <f>IF(BG26="x",0.3,"")</f>
        <v/>
      </c>
      <c r="BI26" s="29"/>
      <c r="BJ26" s="29"/>
    </row>
    <row r="27" spans="1:63" ht="30" customHeight="1" thickBot="1" x14ac:dyDescent="0.35">
      <c r="A27" s="39"/>
      <c r="B27" s="603"/>
      <c r="C27" s="603"/>
      <c r="D27" s="603"/>
      <c r="E27" s="603"/>
      <c r="F27" s="603"/>
      <c r="G27" s="603"/>
      <c r="H27" s="604"/>
      <c r="I27" s="588"/>
      <c r="J27" s="454"/>
      <c r="K27" s="454"/>
      <c r="L27" s="454"/>
      <c r="M27" s="454"/>
      <c r="N27" s="454"/>
      <c r="O27" s="454"/>
      <c r="P27" s="454"/>
      <c r="Q27" s="454"/>
      <c r="R27" s="454"/>
      <c r="S27" s="101"/>
      <c r="T27" s="102"/>
      <c r="U27" s="677"/>
      <c r="V27" s="677"/>
      <c r="W27" s="677"/>
      <c r="X27" s="677"/>
      <c r="Y27" s="677"/>
      <c r="Z27" s="677"/>
      <c r="AA27" s="677"/>
      <c r="AB27" s="677"/>
      <c r="AC27" s="677"/>
      <c r="AD27" s="677"/>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8"/>
      <c r="BC27" s="684"/>
      <c r="BD27" s="684"/>
      <c r="BE27" s="684"/>
      <c r="BF27" s="684"/>
      <c r="BG27" s="391"/>
      <c r="BH27" s="596"/>
    </row>
    <row r="28" spans="1:63" s="121" customFormat="1" ht="32.15" customHeight="1" thickTop="1" thickBot="1" x14ac:dyDescent="0.35">
      <c r="A28" s="32"/>
      <c r="B28" s="386" t="s">
        <v>158</v>
      </c>
      <c r="C28" s="387"/>
      <c r="D28" s="387"/>
      <c r="E28" s="387"/>
      <c r="F28" s="387"/>
      <c r="G28" s="387"/>
      <c r="H28" s="388"/>
      <c r="I28" s="380" t="str">
        <f>IF(A28="x",0.6,"")</f>
        <v/>
      </c>
      <c r="J28" s="381"/>
      <c r="K28" s="381"/>
      <c r="L28" s="381"/>
      <c r="M28" s="381"/>
      <c r="N28" s="381"/>
      <c r="O28" s="381"/>
      <c r="P28" s="382"/>
      <c r="Q28" s="122"/>
      <c r="R28" s="122"/>
      <c r="S28" s="50"/>
      <c r="T28" s="397" t="s">
        <v>158</v>
      </c>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c r="AX28" s="397"/>
      <c r="AY28" s="397"/>
      <c r="AZ28" s="397"/>
      <c r="BA28" s="397"/>
      <c r="BB28" s="398"/>
      <c r="BC28" s="393" t="str">
        <f>IF(S28="x",0.6,"")</f>
        <v/>
      </c>
      <c r="BD28" s="394"/>
      <c r="BE28" s="394"/>
      <c r="BF28" s="394"/>
      <c r="BG28" s="32"/>
      <c r="BH28" s="125" t="str">
        <f>IF(BG28="x",0.6,"")</f>
        <v/>
      </c>
      <c r="BI28" s="123"/>
      <c r="BJ28" s="123"/>
      <c r="BK28" s="123"/>
    </row>
    <row r="29" spans="1:63" s="121" customFormat="1" ht="45.75" customHeight="1" thickBot="1" x14ac:dyDescent="0.35">
      <c r="A29" s="51"/>
      <c r="B29" s="389"/>
      <c r="C29" s="389"/>
      <c r="D29" s="389"/>
      <c r="E29" s="389"/>
      <c r="F29" s="389"/>
      <c r="G29" s="389"/>
      <c r="H29" s="390"/>
      <c r="I29" s="383"/>
      <c r="J29" s="384"/>
      <c r="K29" s="384"/>
      <c r="L29" s="384"/>
      <c r="M29" s="384"/>
      <c r="N29" s="384"/>
      <c r="O29" s="384"/>
      <c r="P29" s="385"/>
      <c r="Q29" s="122"/>
      <c r="R29" s="122"/>
      <c r="S29" s="12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399"/>
      <c r="BC29" s="395"/>
      <c r="BD29" s="396"/>
      <c r="BE29" s="396"/>
      <c r="BF29" s="396"/>
      <c r="BG29" s="391"/>
      <c r="BH29" s="392"/>
      <c r="BI29" s="123"/>
      <c r="BJ29" s="123"/>
      <c r="BK29" s="123"/>
    </row>
    <row r="30" spans="1:63" ht="32.15" customHeight="1" thickTop="1" thickBot="1" x14ac:dyDescent="0.35">
      <c r="A30" s="44"/>
      <c r="B30" s="913" t="s">
        <v>157</v>
      </c>
      <c r="C30" s="386"/>
      <c r="D30" s="386"/>
      <c r="E30" s="386"/>
      <c r="F30" s="386"/>
      <c r="G30" s="386"/>
      <c r="H30" s="914"/>
      <c r="I30" s="586" t="str">
        <f>IF(A30="x",0.5,"")</f>
        <v/>
      </c>
      <c r="J30" s="587"/>
      <c r="K30" s="587"/>
      <c r="L30" s="587"/>
      <c r="M30" s="587"/>
      <c r="N30" s="587"/>
      <c r="O30" s="587"/>
      <c r="P30" s="587"/>
      <c r="Q30" s="587"/>
      <c r="R30" s="587"/>
      <c r="S30" s="45"/>
      <c r="T30" s="904" t="s">
        <v>157</v>
      </c>
      <c r="U30" s="904"/>
      <c r="V30" s="904"/>
      <c r="W30" s="904"/>
      <c r="X30" s="904"/>
      <c r="Y30" s="904"/>
      <c r="Z30" s="904"/>
      <c r="AA30" s="904"/>
      <c r="AB30" s="904"/>
      <c r="AC30" s="904"/>
      <c r="AD30" s="904"/>
      <c r="AE30" s="904"/>
      <c r="AF30" s="904"/>
      <c r="AG30" s="904"/>
      <c r="AH30" s="904"/>
      <c r="AI30" s="904"/>
      <c r="AJ30" s="904"/>
      <c r="AK30" s="904"/>
      <c r="AL30" s="904"/>
      <c r="AM30" s="904"/>
      <c r="AN30" s="904"/>
      <c r="AO30" s="904"/>
      <c r="AP30" s="904"/>
      <c r="AQ30" s="904"/>
      <c r="AR30" s="904"/>
      <c r="AS30" s="904"/>
      <c r="AT30" s="904"/>
      <c r="AU30" s="904"/>
      <c r="AV30" s="904"/>
      <c r="AW30" s="904"/>
      <c r="AX30" s="904"/>
      <c r="AY30" s="904"/>
      <c r="AZ30" s="904"/>
      <c r="BA30" s="904"/>
      <c r="BB30" s="904"/>
      <c r="BC30" s="304" t="str">
        <f>IF(S30="x",0.5,"")</f>
        <v/>
      </c>
      <c r="BD30" s="305"/>
      <c r="BE30" s="305"/>
      <c r="BF30" s="305"/>
      <c r="BG30" s="42"/>
      <c r="BH30" s="46" t="str">
        <f>IF(BG30="x",0.5,"")</f>
        <v/>
      </c>
    </row>
    <row r="31" spans="1:63" ht="45" customHeight="1" thickBot="1" x14ac:dyDescent="0.35">
      <c r="A31" s="103"/>
      <c r="B31" s="606"/>
      <c r="C31" s="606"/>
      <c r="D31" s="606"/>
      <c r="E31" s="606"/>
      <c r="F31" s="606"/>
      <c r="G31" s="606"/>
      <c r="H31" s="607"/>
      <c r="I31" s="681"/>
      <c r="J31" s="454"/>
      <c r="K31" s="454"/>
      <c r="L31" s="454"/>
      <c r="M31" s="454"/>
      <c r="N31" s="454"/>
      <c r="O31" s="454"/>
      <c r="P31" s="454"/>
      <c r="Q31" s="454"/>
      <c r="R31" s="454"/>
      <c r="S31" s="104"/>
      <c r="T31" s="915"/>
      <c r="U31" s="916"/>
      <c r="V31" s="916"/>
      <c r="W31" s="916"/>
      <c r="X31" s="916"/>
      <c r="Y31" s="916"/>
      <c r="Z31" s="916"/>
      <c r="AA31" s="916"/>
      <c r="AB31" s="916"/>
      <c r="AC31" s="916"/>
      <c r="AD31" s="916"/>
      <c r="AE31" s="916"/>
      <c r="AF31" s="916"/>
      <c r="AG31" s="916"/>
      <c r="AH31" s="916"/>
      <c r="AI31" s="916"/>
      <c r="AJ31" s="916"/>
      <c r="AK31" s="916"/>
      <c r="AL31" s="916"/>
      <c r="AM31" s="916"/>
      <c r="AN31" s="916"/>
      <c r="AO31" s="916"/>
      <c r="AP31" s="916"/>
      <c r="AQ31" s="916"/>
      <c r="AR31" s="916"/>
      <c r="AS31" s="916"/>
      <c r="AT31" s="916"/>
      <c r="AU31" s="916"/>
      <c r="AV31" s="916"/>
      <c r="AW31" s="916"/>
      <c r="AX31" s="916"/>
      <c r="AY31" s="916"/>
      <c r="AZ31" s="916"/>
      <c r="BA31" s="916"/>
      <c r="BB31" s="916"/>
      <c r="BC31" s="306"/>
      <c r="BD31" s="307"/>
      <c r="BE31" s="307"/>
      <c r="BF31" s="307"/>
      <c r="BG31" s="679"/>
      <c r="BH31" s="598"/>
    </row>
    <row r="32" spans="1:63" ht="32.15" customHeight="1" thickTop="1" thickBot="1" x14ac:dyDescent="0.35">
      <c r="A32" s="35"/>
      <c r="B32" s="386" t="s">
        <v>73</v>
      </c>
      <c r="C32" s="386"/>
      <c r="D32" s="386"/>
      <c r="E32" s="386"/>
      <c r="F32" s="386"/>
      <c r="G32" s="386"/>
      <c r="H32" s="914"/>
      <c r="I32" s="380" t="str">
        <f>IF(A32="x",0.85,"")</f>
        <v/>
      </c>
      <c r="J32" s="587"/>
      <c r="K32" s="587"/>
      <c r="L32" s="587"/>
      <c r="M32" s="587"/>
      <c r="N32" s="587"/>
      <c r="O32" s="587"/>
      <c r="P32" s="865"/>
      <c r="Q32" s="49"/>
      <c r="R32" s="49"/>
      <c r="S32" s="50"/>
      <c r="T32" s="397" t="s">
        <v>73</v>
      </c>
      <c r="U32" s="397"/>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397"/>
      <c r="AU32" s="397"/>
      <c r="AV32" s="397"/>
      <c r="AW32" s="397"/>
      <c r="AX32" s="397"/>
      <c r="AY32" s="397"/>
      <c r="AZ32" s="397"/>
      <c r="BA32" s="397"/>
      <c r="BB32" s="398"/>
      <c r="BC32" s="869" t="str">
        <f>IF(S32="x",0.85,"")</f>
        <v/>
      </c>
      <c r="BD32" s="682"/>
      <c r="BE32" s="682"/>
      <c r="BF32" s="870"/>
      <c r="BG32" s="32"/>
      <c r="BH32" s="36" t="str">
        <f>IF(BG32="x",0.85,"")</f>
        <v/>
      </c>
    </row>
    <row r="33" spans="1:64" ht="43.5" customHeight="1" thickBot="1" x14ac:dyDescent="0.35">
      <c r="A33" s="51"/>
      <c r="B33" s="923"/>
      <c r="C33" s="923"/>
      <c r="D33" s="923"/>
      <c r="E33" s="923"/>
      <c r="F33" s="923"/>
      <c r="G33" s="923"/>
      <c r="H33" s="924"/>
      <c r="I33" s="866"/>
      <c r="J33" s="451"/>
      <c r="K33" s="451"/>
      <c r="L33" s="451"/>
      <c r="M33" s="451"/>
      <c r="N33" s="451"/>
      <c r="O33" s="451"/>
      <c r="P33" s="867"/>
      <c r="Q33" s="28"/>
      <c r="R33" s="28"/>
      <c r="S33" s="1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399"/>
      <c r="BC33" s="871"/>
      <c r="BD33" s="872"/>
      <c r="BE33" s="872"/>
      <c r="BF33" s="873"/>
      <c r="BG33" s="836"/>
      <c r="BH33" s="837"/>
    </row>
    <row r="34" spans="1:64" ht="32.15" customHeight="1" thickTop="1" thickBot="1" x14ac:dyDescent="0.35">
      <c r="A34" s="35"/>
      <c r="B34" s="764" t="s">
        <v>166</v>
      </c>
      <c r="C34" s="764"/>
      <c r="D34" s="764"/>
      <c r="E34" s="764"/>
      <c r="F34" s="764"/>
      <c r="G34" s="764"/>
      <c r="H34" s="765"/>
      <c r="I34" s="586" t="str">
        <f>IF(A34="x",1,"")</f>
        <v/>
      </c>
      <c r="J34" s="766"/>
      <c r="K34" s="766"/>
      <c r="L34" s="766"/>
      <c r="M34" s="766"/>
      <c r="N34" s="766"/>
      <c r="O34" s="766"/>
      <c r="P34" s="766"/>
      <c r="Q34" s="766"/>
      <c r="R34" s="766"/>
      <c r="S34" s="672"/>
      <c r="T34" s="673"/>
      <c r="U34" s="674" t="s">
        <v>166</v>
      </c>
      <c r="V34" s="675"/>
      <c r="W34" s="675"/>
      <c r="X34" s="675"/>
      <c r="Y34" s="675"/>
      <c r="Z34" s="675"/>
      <c r="AA34" s="675"/>
      <c r="AB34" s="675"/>
      <c r="AC34" s="675"/>
      <c r="AD34" s="675"/>
      <c r="AE34" s="675"/>
      <c r="AF34" s="675"/>
      <c r="AG34" s="675"/>
      <c r="AH34" s="675"/>
      <c r="AI34" s="675"/>
      <c r="AJ34" s="675"/>
      <c r="AK34" s="675"/>
      <c r="AL34" s="675"/>
      <c r="AM34" s="675"/>
      <c r="AN34" s="675"/>
      <c r="AO34" s="675"/>
      <c r="AP34" s="675"/>
      <c r="AQ34" s="675"/>
      <c r="AR34" s="675"/>
      <c r="AS34" s="675"/>
      <c r="AT34" s="675"/>
      <c r="AU34" s="675"/>
      <c r="AV34" s="675"/>
      <c r="AW34" s="675"/>
      <c r="AX34" s="675"/>
      <c r="AY34" s="675"/>
      <c r="AZ34" s="675"/>
      <c r="BA34" s="675"/>
      <c r="BB34" s="676"/>
      <c r="BC34" s="682" t="str">
        <f>IF(S34="x",1,"")</f>
        <v/>
      </c>
      <c r="BD34" s="682"/>
      <c r="BE34" s="682"/>
      <c r="BF34" s="682"/>
      <c r="BG34" s="42"/>
      <c r="BH34" s="36" t="str">
        <f>IF(BG34="x",1,"")</f>
        <v/>
      </c>
    </row>
    <row r="35" spans="1:64" ht="32.25" customHeight="1" thickBot="1" x14ac:dyDescent="0.35">
      <c r="A35" s="105"/>
      <c r="B35" s="603"/>
      <c r="C35" s="603"/>
      <c r="D35" s="603"/>
      <c r="E35" s="603"/>
      <c r="F35" s="603"/>
      <c r="G35" s="603"/>
      <c r="H35" s="604"/>
      <c r="I35" s="588"/>
      <c r="J35" s="454"/>
      <c r="K35" s="454"/>
      <c r="L35" s="454"/>
      <c r="M35" s="454"/>
      <c r="N35" s="454"/>
      <c r="O35" s="454"/>
      <c r="P35" s="454"/>
      <c r="Q35" s="454"/>
      <c r="R35" s="767"/>
      <c r="S35" s="106"/>
      <c r="T35" s="107"/>
      <c r="U35" s="677"/>
      <c r="V35" s="677"/>
      <c r="W35" s="677"/>
      <c r="X35" s="677"/>
      <c r="Y35" s="677"/>
      <c r="Z35" s="677"/>
      <c r="AA35" s="677"/>
      <c r="AB35" s="677"/>
      <c r="AC35" s="677"/>
      <c r="AD35" s="677"/>
      <c r="AE35" s="677"/>
      <c r="AF35" s="677"/>
      <c r="AG35" s="677"/>
      <c r="AH35" s="677"/>
      <c r="AI35" s="677"/>
      <c r="AJ35" s="677"/>
      <c r="AK35" s="677"/>
      <c r="AL35" s="677"/>
      <c r="AM35" s="677"/>
      <c r="AN35" s="677"/>
      <c r="AO35" s="677"/>
      <c r="AP35" s="677"/>
      <c r="AQ35" s="677"/>
      <c r="AR35" s="677"/>
      <c r="AS35" s="677"/>
      <c r="AT35" s="677"/>
      <c r="AU35" s="677"/>
      <c r="AV35" s="677"/>
      <c r="AW35" s="677"/>
      <c r="AX35" s="677"/>
      <c r="AY35" s="677"/>
      <c r="AZ35" s="677"/>
      <c r="BA35" s="677"/>
      <c r="BB35" s="678"/>
      <c r="BC35" s="684"/>
      <c r="BD35" s="684"/>
      <c r="BE35" s="684"/>
      <c r="BF35" s="846"/>
      <c r="BG35" s="391"/>
      <c r="BH35" s="596"/>
    </row>
    <row r="36" spans="1:64" ht="7.5" customHeight="1" thickTop="1" x14ac:dyDescent="0.3">
      <c r="A36" s="874"/>
      <c r="B36" s="874"/>
      <c r="C36" s="874"/>
      <c r="D36" s="874"/>
      <c r="E36" s="874"/>
      <c r="F36" s="874"/>
      <c r="G36" s="874"/>
      <c r="H36" s="874"/>
      <c r="I36" s="874"/>
      <c r="J36" s="874"/>
      <c r="K36" s="874"/>
      <c r="L36" s="874"/>
      <c r="M36" s="874"/>
      <c r="N36" s="874"/>
      <c r="O36" s="874"/>
      <c r="P36" s="874"/>
      <c r="Q36" s="874"/>
      <c r="R36" s="874"/>
      <c r="S36" s="874"/>
      <c r="T36" s="874"/>
      <c r="U36" s="874"/>
      <c r="V36" s="874"/>
      <c r="W36" s="874"/>
      <c r="X36" s="874"/>
      <c r="Y36" s="874"/>
      <c r="Z36" s="874"/>
      <c r="AA36" s="874"/>
      <c r="AB36" s="874"/>
      <c r="AC36" s="874"/>
      <c r="AD36" s="874"/>
      <c r="AE36" s="874"/>
      <c r="AF36" s="874"/>
      <c r="AG36" s="874"/>
      <c r="AH36" s="874"/>
      <c r="AI36" s="874"/>
      <c r="AJ36" s="874"/>
      <c r="AK36" s="874"/>
      <c r="AL36" s="874"/>
      <c r="AM36" s="874"/>
      <c r="AN36" s="874"/>
      <c r="AO36" s="874"/>
      <c r="AP36" s="874"/>
      <c r="AQ36" s="874"/>
      <c r="AR36" s="874"/>
      <c r="AS36" s="874"/>
      <c r="AT36" s="874"/>
      <c r="AU36" s="874"/>
      <c r="AV36" s="874"/>
      <c r="AW36" s="874"/>
      <c r="AX36" s="874"/>
      <c r="AY36" s="874"/>
      <c r="AZ36" s="874"/>
      <c r="BA36" s="874"/>
      <c r="BB36" s="874"/>
      <c r="BC36" s="874"/>
      <c r="BD36" s="874"/>
      <c r="BE36" s="874"/>
      <c r="BF36" s="874"/>
      <c r="BG36" s="874"/>
      <c r="BH36" s="874"/>
    </row>
    <row r="37" spans="1:64" ht="31" customHeight="1" x14ac:dyDescent="0.3">
      <c r="A37" s="324" t="s">
        <v>70</v>
      </c>
      <c r="B37" s="325"/>
      <c r="C37" s="325"/>
      <c r="D37" s="325"/>
      <c r="E37" s="325"/>
      <c r="F37" s="326"/>
      <c r="G37" s="317" t="s">
        <v>62</v>
      </c>
      <c r="H37" s="318"/>
      <c r="I37" s="318"/>
      <c r="J37" s="318"/>
      <c r="K37" s="318"/>
      <c r="L37" s="318"/>
      <c r="M37" s="318"/>
      <c r="N37" s="318"/>
      <c r="O37" s="318"/>
      <c r="P37" s="318"/>
      <c r="Q37" s="318"/>
      <c r="R37" s="318"/>
      <c r="S37" s="875" t="s">
        <v>69</v>
      </c>
      <c r="T37" s="653"/>
      <c r="U37" s="653"/>
      <c r="V37" s="653"/>
      <c r="W37" s="653"/>
      <c r="X37" s="653"/>
      <c r="Y37" s="653"/>
      <c r="Z37" s="653"/>
      <c r="AA37" s="653"/>
      <c r="AB37" s="653"/>
      <c r="AC37" s="653"/>
      <c r="AD37" s="320" t="s">
        <v>63</v>
      </c>
      <c r="AE37" s="318"/>
      <c r="AF37" s="318"/>
      <c r="AG37" s="318"/>
      <c r="AH37" s="318"/>
      <c r="AI37" s="318"/>
      <c r="AJ37" s="318"/>
      <c r="AK37" s="321"/>
      <c r="AL37" s="653" t="s">
        <v>10</v>
      </c>
      <c r="AM37" s="653"/>
      <c r="AN37" s="653"/>
      <c r="AO37" s="653"/>
      <c r="AP37" s="653"/>
      <c r="AQ37" s="653"/>
      <c r="AR37" s="653"/>
      <c r="AS37" s="320" t="s">
        <v>64</v>
      </c>
      <c r="AT37" s="318"/>
      <c r="AU37" s="318"/>
      <c r="AV37" s="318"/>
      <c r="AW37" s="318"/>
      <c r="AX37" s="318"/>
      <c r="AY37" s="321"/>
      <c r="AZ37" s="653" t="s">
        <v>10</v>
      </c>
      <c r="BA37" s="653"/>
      <c r="BB37" s="653"/>
      <c r="BC37" s="653"/>
      <c r="BD37" s="653"/>
      <c r="BE37" s="653"/>
      <c r="BF37" s="653"/>
      <c r="BG37" s="348" t="s">
        <v>149</v>
      </c>
      <c r="BH37" s="349"/>
    </row>
    <row r="38" spans="1:64" ht="17.149999999999999" customHeight="1" x14ac:dyDescent="0.3">
      <c r="A38" s="327"/>
      <c r="B38" s="328"/>
      <c r="C38" s="328"/>
      <c r="D38" s="328"/>
      <c r="E38" s="328"/>
      <c r="F38" s="329"/>
      <c r="G38" s="319"/>
      <c r="H38" s="319"/>
      <c r="I38" s="319"/>
      <c r="J38" s="319"/>
      <c r="K38" s="319"/>
      <c r="L38" s="319"/>
      <c r="M38" s="319"/>
      <c r="N38" s="319"/>
      <c r="O38" s="319"/>
      <c r="P38" s="319"/>
      <c r="Q38" s="319"/>
      <c r="R38" s="319"/>
      <c r="S38" s="341"/>
      <c r="T38" s="342"/>
      <c r="U38" s="342"/>
      <c r="V38" s="342"/>
      <c r="W38" s="342"/>
      <c r="X38" s="342"/>
      <c r="Y38" s="342"/>
      <c r="Z38" s="342"/>
      <c r="AA38" s="342"/>
      <c r="AB38" s="342"/>
      <c r="AC38" s="342"/>
      <c r="AD38" s="322"/>
      <c r="AE38" s="319"/>
      <c r="AF38" s="319"/>
      <c r="AG38" s="319"/>
      <c r="AH38" s="319"/>
      <c r="AI38" s="319"/>
      <c r="AJ38" s="319"/>
      <c r="AK38" s="323"/>
      <c r="AL38" s="342"/>
      <c r="AM38" s="342"/>
      <c r="AN38" s="342"/>
      <c r="AO38" s="342"/>
      <c r="AP38" s="342"/>
      <c r="AQ38" s="342"/>
      <c r="AR38" s="342"/>
      <c r="AS38" s="322"/>
      <c r="AT38" s="319"/>
      <c r="AU38" s="319"/>
      <c r="AV38" s="319"/>
      <c r="AW38" s="319"/>
      <c r="AX38" s="319"/>
      <c r="AY38" s="323"/>
      <c r="AZ38" s="342"/>
      <c r="BA38" s="342"/>
      <c r="BB38" s="342"/>
      <c r="BC38" s="342"/>
      <c r="BD38" s="342"/>
      <c r="BE38" s="342"/>
      <c r="BF38" s="342"/>
      <c r="BG38" s="845" t="e">
        <f>AVERAGE(S38,AL38,AZ38)*100</f>
        <v>#DIV/0!</v>
      </c>
      <c r="BH38" s="845"/>
    </row>
    <row r="39" spans="1:64" ht="35.25" customHeight="1" thickBot="1" x14ac:dyDescent="0.35">
      <c r="A39" s="343" t="s">
        <v>150</v>
      </c>
      <c r="B39" s="344"/>
      <c r="C39" s="344"/>
      <c r="D39" s="344"/>
      <c r="E39" s="344"/>
      <c r="F39" s="345"/>
      <c r="G39" s="330" t="s">
        <v>8</v>
      </c>
      <c r="H39" s="331"/>
      <c r="I39" s="331"/>
      <c r="J39" s="331"/>
      <c r="K39" s="331"/>
      <c r="L39" s="331"/>
      <c r="M39" s="331"/>
      <c r="N39" s="331"/>
      <c r="O39" s="331"/>
      <c r="P39" s="331"/>
      <c r="Q39" s="331"/>
      <c r="R39" s="332"/>
      <c r="S39" s="333" t="s">
        <v>118</v>
      </c>
      <c r="T39" s="334"/>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5"/>
      <c r="BB39" s="336" t="s">
        <v>119</v>
      </c>
      <c r="BC39" s="337"/>
      <c r="BD39" s="337"/>
      <c r="BE39" s="337"/>
      <c r="BF39" s="338"/>
      <c r="BG39" s="339" t="s">
        <v>39</v>
      </c>
      <c r="BH39" s="340"/>
    </row>
    <row r="40" spans="1:64" ht="32.15" customHeight="1" thickTop="1" thickBot="1" x14ac:dyDescent="0.35">
      <c r="A40" s="62"/>
      <c r="B40" s="459" t="s">
        <v>27</v>
      </c>
      <c r="C40" s="460"/>
      <c r="D40" s="460"/>
      <c r="E40" s="460"/>
      <c r="F40" s="460"/>
      <c r="G40" s="462" t="str">
        <f>IF(A40="x",0.1,"")</f>
        <v/>
      </c>
      <c r="H40" s="451"/>
      <c r="I40" s="451"/>
      <c r="J40" s="451"/>
      <c r="K40" s="451"/>
      <c r="L40" s="451"/>
      <c r="M40" s="451"/>
      <c r="N40" s="451"/>
      <c r="O40" s="451"/>
      <c r="P40" s="451"/>
      <c r="Q40" s="451"/>
      <c r="R40" s="451"/>
      <c r="S40" s="90"/>
      <c r="T40" s="63"/>
      <c r="U40" s="465" t="s">
        <v>242</v>
      </c>
      <c r="V40" s="414"/>
      <c r="W40" s="414"/>
      <c r="X40" s="414"/>
      <c r="Y40" s="414"/>
      <c r="Z40" s="414"/>
      <c r="AA40" s="414"/>
      <c r="AB40" s="414"/>
      <c r="AC40" s="414"/>
      <c r="AD40" s="414"/>
      <c r="AE40" s="414"/>
      <c r="AF40" s="414"/>
      <c r="AG40" s="414"/>
      <c r="AH40" s="414"/>
      <c r="AI40" s="414"/>
      <c r="AJ40" s="414"/>
      <c r="AK40" s="414"/>
      <c r="AL40" s="414"/>
      <c r="AM40" s="414"/>
      <c r="AN40" s="414"/>
      <c r="AO40" s="414"/>
      <c r="AP40" s="414"/>
      <c r="AQ40" s="414"/>
      <c r="AR40" s="414"/>
      <c r="AS40" s="414"/>
      <c r="AT40" s="414"/>
      <c r="AU40" s="414"/>
      <c r="AV40" s="414"/>
      <c r="AW40" s="414"/>
      <c r="AX40" s="414"/>
      <c r="AY40" s="414"/>
      <c r="AZ40" s="414"/>
      <c r="BA40" s="414"/>
      <c r="BB40" s="368" t="str">
        <f>IF(AND(S40="x", AND(S26="", S30="")), 1, IF(AND(S40="x", OR(S26="x", S30="x")), 0.8,""))</f>
        <v/>
      </c>
      <c r="BC40" s="466"/>
      <c r="BD40" s="466"/>
      <c r="BE40" s="466"/>
      <c r="BF40" s="466"/>
      <c r="BG40" s="43"/>
      <c r="BH40" s="54" t="str">
        <f>IF(BG40="x",0.1,"")</f>
        <v/>
      </c>
    </row>
    <row r="41" spans="1:64" ht="10.5" customHeight="1" thickBot="1" x14ac:dyDescent="0.35">
      <c r="A41" s="59"/>
      <c r="B41" s="461"/>
      <c r="C41" s="461"/>
      <c r="D41" s="461"/>
      <c r="E41" s="461"/>
      <c r="F41" s="461"/>
      <c r="G41" s="463"/>
      <c r="H41" s="464"/>
      <c r="I41" s="464"/>
      <c r="J41" s="464"/>
      <c r="K41" s="464"/>
      <c r="L41" s="464"/>
      <c r="M41" s="464"/>
      <c r="N41" s="464"/>
      <c r="O41" s="464"/>
      <c r="P41" s="464"/>
      <c r="Q41" s="464"/>
      <c r="R41" s="464"/>
      <c r="S41" s="346"/>
      <c r="T41" s="347"/>
      <c r="U41" s="414"/>
      <c r="V41" s="414"/>
      <c r="W41" s="414"/>
      <c r="X41" s="414"/>
      <c r="Y41" s="414"/>
      <c r="Z41" s="414"/>
      <c r="AA41" s="414"/>
      <c r="AB41" s="414"/>
      <c r="AC41" s="414"/>
      <c r="AD41" s="414"/>
      <c r="AE41" s="414"/>
      <c r="AF41" s="414"/>
      <c r="AG41" s="414"/>
      <c r="AH41" s="414"/>
      <c r="AI41" s="414"/>
      <c r="AJ41" s="414"/>
      <c r="AK41" s="414"/>
      <c r="AL41" s="414"/>
      <c r="AM41" s="414"/>
      <c r="AN41" s="414"/>
      <c r="AO41" s="414"/>
      <c r="AP41" s="414"/>
      <c r="AQ41" s="414"/>
      <c r="AR41" s="414"/>
      <c r="AS41" s="414"/>
      <c r="AT41" s="414"/>
      <c r="AU41" s="414"/>
      <c r="AV41" s="414"/>
      <c r="AW41" s="414"/>
      <c r="AX41" s="414"/>
      <c r="AY41" s="414"/>
      <c r="AZ41" s="414"/>
      <c r="BA41" s="414"/>
      <c r="BB41" s="467"/>
      <c r="BC41" s="466"/>
      <c r="BD41" s="466"/>
      <c r="BE41" s="466"/>
      <c r="BF41" s="468"/>
      <c r="BG41" s="10"/>
      <c r="BH41" s="60"/>
      <c r="BI41" s="29">
        <f>SUM(G40:G50)</f>
        <v>0</v>
      </c>
      <c r="BJ41" s="29">
        <f>SUM(BB40:BB49)</f>
        <v>0</v>
      </c>
      <c r="BK41" s="29">
        <f>SUM(BH40:BH50)</f>
        <v>0</v>
      </c>
    </row>
    <row r="42" spans="1:64" ht="32.15" customHeight="1" thickBot="1" x14ac:dyDescent="0.35">
      <c r="A42" s="53"/>
      <c r="B42" s="472" t="s">
        <v>67</v>
      </c>
      <c r="C42" s="472"/>
      <c r="D42" s="472"/>
      <c r="E42" s="472"/>
      <c r="F42" s="473"/>
      <c r="G42" s="647" t="str">
        <f>IF(A42="x",0.15,"")</f>
        <v/>
      </c>
      <c r="H42" s="838"/>
      <c r="I42" s="838"/>
      <c r="J42" s="838"/>
      <c r="K42" s="838"/>
      <c r="L42" s="838"/>
      <c r="M42" s="838"/>
      <c r="N42" s="838"/>
      <c r="O42" s="838"/>
      <c r="P42" s="838"/>
      <c r="Q42" s="838"/>
      <c r="R42" s="838"/>
      <c r="S42" s="108"/>
      <c r="T42" s="109"/>
      <c r="U42" s="414"/>
      <c r="V42" s="414"/>
      <c r="W42" s="414"/>
      <c r="X42" s="414"/>
      <c r="Y42" s="414"/>
      <c r="Z42" s="414"/>
      <c r="AA42" s="414"/>
      <c r="AB42" s="414"/>
      <c r="AC42" s="414"/>
      <c r="AD42" s="414"/>
      <c r="AE42" s="414"/>
      <c r="AF42" s="414"/>
      <c r="AG42" s="414"/>
      <c r="AH42" s="414"/>
      <c r="AI42" s="414"/>
      <c r="AJ42" s="414"/>
      <c r="AK42" s="414"/>
      <c r="AL42" s="414"/>
      <c r="AM42" s="414"/>
      <c r="AN42" s="414"/>
      <c r="AO42" s="414"/>
      <c r="AP42" s="414"/>
      <c r="AQ42" s="414"/>
      <c r="AR42" s="414"/>
      <c r="AS42" s="414"/>
      <c r="AT42" s="414"/>
      <c r="AU42" s="414"/>
      <c r="AV42" s="414"/>
      <c r="AW42" s="414"/>
      <c r="AX42" s="414"/>
      <c r="AY42" s="414"/>
      <c r="AZ42" s="414"/>
      <c r="BA42" s="414"/>
      <c r="BB42" s="467"/>
      <c r="BC42" s="466"/>
      <c r="BD42" s="466"/>
      <c r="BE42" s="466"/>
      <c r="BF42" s="466"/>
      <c r="BG42" s="6"/>
      <c r="BH42" s="54" t="str">
        <f>IF(BG42="x",0.15,"")</f>
        <v/>
      </c>
      <c r="BI42" s="29"/>
      <c r="BJ42" s="29"/>
    </row>
    <row r="43" spans="1:64" ht="16.5" customHeight="1" thickBot="1" x14ac:dyDescent="0.35">
      <c r="A43" s="39"/>
      <c r="B43" s="474"/>
      <c r="C43" s="474"/>
      <c r="D43" s="474"/>
      <c r="E43" s="474"/>
      <c r="F43" s="475"/>
      <c r="G43" s="588"/>
      <c r="H43" s="454"/>
      <c r="I43" s="454"/>
      <c r="J43" s="454"/>
      <c r="K43" s="454"/>
      <c r="L43" s="454"/>
      <c r="M43" s="454"/>
      <c r="N43" s="454"/>
      <c r="O43" s="454"/>
      <c r="P43" s="454"/>
      <c r="Q43" s="454"/>
      <c r="R43" s="454"/>
      <c r="S43" s="839"/>
      <c r="T43" s="840"/>
      <c r="U43" s="415"/>
      <c r="V43" s="415"/>
      <c r="W43" s="415"/>
      <c r="X43" s="415"/>
      <c r="Y43" s="415"/>
      <c r="Z43" s="415"/>
      <c r="AA43" s="415"/>
      <c r="AB43" s="415"/>
      <c r="AC43" s="415"/>
      <c r="AD43" s="415"/>
      <c r="AE43" s="415"/>
      <c r="AF43" s="415"/>
      <c r="AG43" s="415"/>
      <c r="AH43" s="415"/>
      <c r="AI43" s="415"/>
      <c r="AJ43" s="415"/>
      <c r="AK43" s="415"/>
      <c r="AL43" s="415"/>
      <c r="AM43" s="415"/>
      <c r="AN43" s="415"/>
      <c r="AO43" s="415"/>
      <c r="AP43" s="415"/>
      <c r="AQ43" s="415"/>
      <c r="AR43" s="415"/>
      <c r="AS43" s="415"/>
      <c r="AT43" s="415"/>
      <c r="AU43" s="415"/>
      <c r="AV43" s="415"/>
      <c r="AW43" s="415"/>
      <c r="AX43" s="415"/>
      <c r="AY43" s="415"/>
      <c r="AZ43" s="415"/>
      <c r="BA43" s="415"/>
      <c r="BB43" s="469"/>
      <c r="BC43" s="470"/>
      <c r="BD43" s="470"/>
      <c r="BE43" s="470"/>
      <c r="BF43" s="471"/>
      <c r="BG43" s="52"/>
      <c r="BH43" s="61"/>
    </row>
    <row r="44" spans="1:64" ht="32.15" customHeight="1" thickTop="1" thickBot="1" x14ac:dyDescent="0.35">
      <c r="A44" s="44"/>
      <c r="B44" s="781" t="s">
        <v>151</v>
      </c>
      <c r="C44" s="781"/>
      <c r="D44" s="781"/>
      <c r="E44" s="781"/>
      <c r="F44" s="782"/>
      <c r="G44" s="622" t="str">
        <f>IF(A44="x",0.3,"")</f>
        <v/>
      </c>
      <c r="H44" s="623"/>
      <c r="I44" s="623"/>
      <c r="J44" s="623"/>
      <c r="K44" s="623"/>
      <c r="L44" s="623"/>
      <c r="M44" s="623"/>
      <c r="N44" s="623"/>
      <c r="O44" s="623"/>
      <c r="P44" s="623"/>
      <c r="Q44" s="623"/>
      <c r="R44" s="623"/>
      <c r="S44" s="757" t="s">
        <v>167</v>
      </c>
      <c r="T44" s="849"/>
      <c r="U44" s="849"/>
      <c r="V44" s="849"/>
      <c r="W44" s="849"/>
      <c r="X44" s="849"/>
      <c r="Y44" s="849"/>
      <c r="Z44" s="849"/>
      <c r="AA44" s="849"/>
      <c r="AB44" s="849"/>
      <c r="AC44" s="849"/>
      <c r="AD44" s="849"/>
      <c r="AE44" s="849"/>
      <c r="AF44" s="849"/>
      <c r="AG44" s="849"/>
      <c r="AH44" s="849"/>
      <c r="AI44" s="849"/>
      <c r="AJ44" s="849"/>
      <c r="AK44" s="849"/>
      <c r="AL44" s="849"/>
      <c r="AM44" s="849"/>
      <c r="AN44" s="849"/>
      <c r="AO44" s="849"/>
      <c r="AP44" s="849"/>
      <c r="AQ44" s="849"/>
      <c r="AR44" s="849"/>
      <c r="AS44" s="849"/>
      <c r="AT44" s="849"/>
      <c r="AU44" s="849"/>
      <c r="AV44" s="849"/>
      <c r="AW44" s="849"/>
      <c r="AX44" s="849"/>
      <c r="AY44" s="849"/>
      <c r="AZ44" s="849"/>
      <c r="BA44" s="850"/>
      <c r="BB44" s="581" t="str">
        <f>IF(AND(S47="x", AND(S26="", S30="")), 1, IF(AND(S47="x", OR(S26="x", S30="x")), 0.8,""))</f>
        <v/>
      </c>
      <c r="BC44" s="582"/>
      <c r="BD44" s="582"/>
      <c r="BE44" s="582"/>
      <c r="BF44" s="582"/>
      <c r="BG44" s="42"/>
      <c r="BH44" s="36" t="str">
        <f>IF(BG44="x",0.3,"")</f>
        <v/>
      </c>
      <c r="BL44" s="7"/>
    </row>
    <row r="45" spans="1:64" ht="32.15" customHeight="1" thickBot="1" x14ac:dyDescent="0.35">
      <c r="A45" s="53"/>
      <c r="B45" s="841" t="s">
        <v>152</v>
      </c>
      <c r="C45" s="472"/>
      <c r="D45" s="472"/>
      <c r="E45" s="472"/>
      <c r="F45" s="842"/>
      <c r="G45" s="448" t="str">
        <f>IF(A45="x",0.5,"")</f>
        <v/>
      </c>
      <c r="H45" s="449"/>
      <c r="I45" s="449"/>
      <c r="J45" s="449"/>
      <c r="K45" s="449"/>
      <c r="L45" s="449"/>
      <c r="M45" s="449"/>
      <c r="N45" s="449"/>
      <c r="O45" s="449"/>
      <c r="P45" s="449"/>
      <c r="Q45" s="449"/>
      <c r="R45" s="449"/>
      <c r="S45" s="758"/>
      <c r="T45" s="851"/>
      <c r="U45" s="851"/>
      <c r="V45" s="851"/>
      <c r="W45" s="851"/>
      <c r="X45" s="851"/>
      <c r="Y45" s="851"/>
      <c r="Z45" s="851"/>
      <c r="AA45" s="851"/>
      <c r="AB45" s="851"/>
      <c r="AC45" s="851"/>
      <c r="AD45" s="851"/>
      <c r="AE45" s="851"/>
      <c r="AF45" s="851"/>
      <c r="AG45" s="851"/>
      <c r="AH45" s="851"/>
      <c r="AI45" s="851"/>
      <c r="AJ45" s="851"/>
      <c r="AK45" s="851"/>
      <c r="AL45" s="851"/>
      <c r="AM45" s="851"/>
      <c r="AN45" s="851"/>
      <c r="AO45" s="851"/>
      <c r="AP45" s="851"/>
      <c r="AQ45" s="851"/>
      <c r="AR45" s="851"/>
      <c r="AS45" s="851"/>
      <c r="AT45" s="851"/>
      <c r="AU45" s="851"/>
      <c r="AV45" s="851"/>
      <c r="AW45" s="851"/>
      <c r="AX45" s="851"/>
      <c r="AY45" s="851"/>
      <c r="AZ45" s="851"/>
      <c r="BA45" s="852"/>
      <c r="BB45" s="856"/>
      <c r="BC45" s="583"/>
      <c r="BD45" s="583"/>
      <c r="BE45" s="583"/>
      <c r="BF45" s="583"/>
      <c r="BG45" s="9"/>
      <c r="BH45" s="54" t="str">
        <f>IF(BG45="x",0.5,"")</f>
        <v/>
      </c>
    </row>
    <row r="46" spans="1:64" ht="48" customHeight="1" thickBot="1" x14ac:dyDescent="0.35">
      <c r="A46" s="51"/>
      <c r="B46" s="110"/>
      <c r="C46" s="110"/>
      <c r="D46" s="110"/>
      <c r="E46" s="110"/>
      <c r="F46" s="111"/>
      <c r="G46" s="450"/>
      <c r="H46" s="451"/>
      <c r="I46" s="451"/>
      <c r="J46" s="451"/>
      <c r="K46" s="451"/>
      <c r="L46" s="451"/>
      <c r="M46" s="451"/>
      <c r="N46" s="451"/>
      <c r="O46" s="451"/>
      <c r="P46" s="451"/>
      <c r="Q46" s="451"/>
      <c r="R46" s="451"/>
      <c r="S46" s="853"/>
      <c r="T46" s="851"/>
      <c r="U46" s="851"/>
      <c r="V46" s="851"/>
      <c r="W46" s="851"/>
      <c r="X46" s="851"/>
      <c r="Y46" s="851"/>
      <c r="Z46" s="851"/>
      <c r="AA46" s="851"/>
      <c r="AB46" s="851"/>
      <c r="AC46" s="851"/>
      <c r="AD46" s="851"/>
      <c r="AE46" s="851"/>
      <c r="AF46" s="851"/>
      <c r="AG46" s="851"/>
      <c r="AH46" s="851"/>
      <c r="AI46" s="851"/>
      <c r="AJ46" s="851"/>
      <c r="AK46" s="851"/>
      <c r="AL46" s="851"/>
      <c r="AM46" s="851"/>
      <c r="AN46" s="851"/>
      <c r="AO46" s="851"/>
      <c r="AP46" s="851"/>
      <c r="AQ46" s="851"/>
      <c r="AR46" s="851"/>
      <c r="AS46" s="851"/>
      <c r="AT46" s="851"/>
      <c r="AU46" s="851"/>
      <c r="AV46" s="851"/>
      <c r="AW46" s="851"/>
      <c r="AX46" s="851"/>
      <c r="AY46" s="851"/>
      <c r="AZ46" s="851"/>
      <c r="BA46" s="852"/>
      <c r="BB46" s="856"/>
      <c r="BC46" s="583"/>
      <c r="BD46" s="583"/>
      <c r="BE46" s="583"/>
      <c r="BF46" s="857"/>
      <c r="BG46" s="30"/>
      <c r="BH46" s="55"/>
    </row>
    <row r="47" spans="1:64" ht="32.15" customHeight="1" thickBot="1" x14ac:dyDescent="0.35">
      <c r="A47" s="51"/>
      <c r="B47" s="110"/>
      <c r="C47" s="110"/>
      <c r="D47" s="110"/>
      <c r="E47" s="110"/>
      <c r="F47" s="111"/>
      <c r="G47" s="450"/>
      <c r="H47" s="451"/>
      <c r="I47" s="451"/>
      <c r="J47" s="451"/>
      <c r="K47" s="451"/>
      <c r="L47" s="451"/>
      <c r="M47" s="451"/>
      <c r="N47" s="451"/>
      <c r="O47" s="451"/>
      <c r="P47" s="451"/>
      <c r="Q47" s="451"/>
      <c r="R47" s="452"/>
      <c r="S47" s="353"/>
      <c r="T47" s="354"/>
      <c r="U47" s="658" t="s">
        <v>243</v>
      </c>
      <c r="V47" s="659"/>
      <c r="W47" s="659"/>
      <c r="X47" s="659"/>
      <c r="Y47" s="659"/>
      <c r="Z47" s="659"/>
      <c r="AA47" s="659"/>
      <c r="AB47" s="659"/>
      <c r="AC47" s="659"/>
      <c r="AD47" s="659"/>
      <c r="AE47" s="659"/>
      <c r="AF47" s="659"/>
      <c r="AG47" s="659"/>
      <c r="AH47" s="659"/>
      <c r="AI47" s="659"/>
      <c r="AJ47" s="659"/>
      <c r="AK47" s="659"/>
      <c r="AL47" s="659"/>
      <c r="AM47" s="659"/>
      <c r="AN47" s="659"/>
      <c r="AO47" s="659"/>
      <c r="AP47" s="659"/>
      <c r="AQ47" s="659"/>
      <c r="AR47" s="659"/>
      <c r="AS47" s="659"/>
      <c r="AT47" s="659"/>
      <c r="AU47" s="659"/>
      <c r="AV47" s="659"/>
      <c r="AW47" s="659"/>
      <c r="AX47" s="659"/>
      <c r="AY47" s="659"/>
      <c r="AZ47" s="659"/>
      <c r="BA47" s="659"/>
      <c r="BB47" s="858"/>
      <c r="BC47" s="859"/>
      <c r="BD47" s="859"/>
      <c r="BE47" s="859"/>
      <c r="BF47" s="860"/>
      <c r="BG47" s="11"/>
      <c r="BH47" s="56"/>
    </row>
    <row r="48" spans="1:64" ht="46.5" customHeight="1" thickBot="1" x14ac:dyDescent="0.35">
      <c r="A48" s="37"/>
      <c r="B48" s="112"/>
      <c r="C48" s="112"/>
      <c r="D48" s="112"/>
      <c r="E48" s="112"/>
      <c r="F48" s="113"/>
      <c r="G48" s="453"/>
      <c r="H48" s="454"/>
      <c r="I48" s="454"/>
      <c r="J48" s="454"/>
      <c r="K48" s="454"/>
      <c r="L48" s="454"/>
      <c r="M48" s="454"/>
      <c r="N48" s="454"/>
      <c r="O48" s="454"/>
      <c r="P48" s="454"/>
      <c r="Q48" s="454"/>
      <c r="R48" s="455"/>
      <c r="S48" s="660"/>
      <c r="T48" s="401"/>
      <c r="U48" s="284" t="s">
        <v>168</v>
      </c>
      <c r="V48" s="491"/>
      <c r="W48" s="491"/>
      <c r="X48" s="491"/>
      <c r="Y48" s="491"/>
      <c r="Z48" s="491"/>
      <c r="AA48" s="491"/>
      <c r="AB48" s="491"/>
      <c r="AC48" s="491"/>
      <c r="AD48" s="491"/>
      <c r="AE48" s="491"/>
      <c r="AF48" s="491"/>
      <c r="AG48" s="491"/>
      <c r="AH48" s="491"/>
      <c r="AI48" s="491"/>
      <c r="AJ48" s="491"/>
      <c r="AK48" s="491"/>
      <c r="AL48" s="491"/>
      <c r="AM48" s="491"/>
      <c r="AN48" s="491"/>
      <c r="AO48" s="491"/>
      <c r="AP48" s="491"/>
      <c r="AQ48" s="491"/>
      <c r="AR48" s="491"/>
      <c r="AS48" s="491"/>
      <c r="AT48" s="491"/>
      <c r="AU48" s="491"/>
      <c r="AV48" s="491"/>
      <c r="AW48" s="491"/>
      <c r="AX48" s="491"/>
      <c r="AY48" s="491"/>
      <c r="AZ48" s="491"/>
      <c r="BA48" s="491"/>
      <c r="BB48" s="482" t="str">
        <f>IF(S48="x",0.8,"")</f>
        <v/>
      </c>
      <c r="BC48" s="483"/>
      <c r="BD48" s="483"/>
      <c r="BE48" s="483"/>
      <c r="BF48" s="631"/>
      <c r="BG48" s="57"/>
      <c r="BH48" s="58"/>
      <c r="BL48" s="114"/>
    </row>
    <row r="49" spans="1:63" ht="32.15" customHeight="1" thickTop="1" thickBot="1" x14ac:dyDescent="0.35">
      <c r="A49" s="44"/>
      <c r="B49" s="779" t="s">
        <v>153</v>
      </c>
      <c r="C49" s="781"/>
      <c r="D49" s="781"/>
      <c r="E49" s="781"/>
      <c r="F49" s="782"/>
      <c r="G49" s="622" t="str">
        <f>IF(A49="x",0.8,"")</f>
        <v/>
      </c>
      <c r="H49" s="623"/>
      <c r="I49" s="623"/>
      <c r="J49" s="623"/>
      <c r="K49" s="623"/>
      <c r="L49" s="623"/>
      <c r="M49" s="623"/>
      <c r="N49" s="623"/>
      <c r="O49" s="623"/>
      <c r="P49" s="623"/>
      <c r="Q49" s="623"/>
      <c r="R49" s="623"/>
      <c r="S49" s="642"/>
      <c r="T49" s="643"/>
      <c r="U49" s="397" t="s">
        <v>169</v>
      </c>
      <c r="V49" s="41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861"/>
      <c r="BB49" s="599" t="str">
        <f>IF(AND(S49="x", AND(S26="", S30="")), 1, IF(AND(S49="x", OR(S26="x", S30="x")), 0.8,""))</f>
        <v/>
      </c>
      <c r="BC49" s="599"/>
      <c r="BD49" s="599"/>
      <c r="BE49" s="599"/>
      <c r="BF49" s="661"/>
      <c r="BG49" s="42"/>
      <c r="BH49" s="36" t="str">
        <f>IF(BG49="x",0.8,"")</f>
        <v/>
      </c>
    </row>
    <row r="50" spans="1:63" ht="32.15" customHeight="1" thickBot="1" x14ac:dyDescent="0.35">
      <c r="A50" s="64"/>
      <c r="B50" s="363" t="s">
        <v>154</v>
      </c>
      <c r="C50" s="854"/>
      <c r="D50" s="854"/>
      <c r="E50" s="854"/>
      <c r="F50" s="855"/>
      <c r="G50" s="637" t="str">
        <f>IF(A50="x",1,"")</f>
        <v/>
      </c>
      <c r="H50" s="638"/>
      <c r="I50" s="638"/>
      <c r="J50" s="638"/>
      <c r="K50" s="638"/>
      <c r="L50" s="638"/>
      <c r="M50" s="638"/>
      <c r="N50" s="638"/>
      <c r="O50" s="638"/>
      <c r="P50" s="638"/>
      <c r="Q50" s="638"/>
      <c r="R50" s="638"/>
      <c r="S50" s="718"/>
      <c r="T50" s="719"/>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862"/>
      <c r="BB50" s="662"/>
      <c r="BC50" s="662"/>
      <c r="BD50" s="662"/>
      <c r="BE50" s="662"/>
      <c r="BF50" s="663"/>
      <c r="BG50" s="65"/>
      <c r="BH50" s="66" t="str">
        <f>IF(BG50="x",1,"")</f>
        <v/>
      </c>
    </row>
    <row r="51" spans="1:63" ht="43.5" customHeight="1" thickTop="1" x14ac:dyDescent="0.3">
      <c r="A51" s="435" t="s">
        <v>190</v>
      </c>
      <c r="B51" s="847"/>
      <c r="C51" s="847"/>
      <c r="D51" s="847"/>
      <c r="E51" s="847"/>
      <c r="F51" s="847"/>
      <c r="G51" s="847"/>
      <c r="H51" s="847"/>
      <c r="I51" s="847"/>
      <c r="J51" s="847"/>
      <c r="K51" s="847"/>
      <c r="L51" s="847"/>
      <c r="M51" s="847"/>
      <c r="N51" s="847"/>
      <c r="O51" s="847"/>
      <c r="P51" s="847"/>
      <c r="Q51" s="847"/>
      <c r="R51" s="847"/>
      <c r="S51" s="847"/>
      <c r="T51" s="847"/>
      <c r="U51" s="847"/>
      <c r="V51" s="847"/>
      <c r="W51" s="847"/>
      <c r="X51" s="847"/>
      <c r="Y51" s="847"/>
      <c r="Z51" s="847"/>
      <c r="AA51" s="847"/>
      <c r="AB51" s="847"/>
      <c r="AC51" s="847"/>
      <c r="AD51" s="847"/>
      <c r="AE51" s="847"/>
      <c r="AF51" s="847"/>
      <c r="AG51" s="847"/>
      <c r="AH51" s="847"/>
      <c r="AI51" s="847"/>
      <c r="AJ51" s="847"/>
      <c r="AK51" s="847"/>
      <c r="AL51" s="847"/>
      <c r="AM51" s="847"/>
      <c r="AN51" s="847"/>
      <c r="AO51" s="847"/>
      <c r="AP51" s="847"/>
      <c r="AQ51" s="847"/>
      <c r="AR51" s="847"/>
      <c r="AS51" s="847"/>
      <c r="AT51" s="847"/>
      <c r="AU51" s="847"/>
      <c r="AV51" s="847"/>
      <c r="AW51" s="847"/>
      <c r="AX51" s="847"/>
      <c r="AY51" s="847"/>
      <c r="AZ51" s="847"/>
      <c r="BA51" s="847"/>
      <c r="BB51" s="847"/>
      <c r="BC51" s="847"/>
      <c r="BD51" s="847"/>
      <c r="BE51" s="847"/>
      <c r="BF51" s="847"/>
      <c r="BG51" s="847"/>
      <c r="BH51" s="848"/>
    </row>
    <row r="52" spans="1:63" ht="9.75" customHeight="1" x14ac:dyDescent="0.3">
      <c r="A52" s="217"/>
      <c r="B52" s="217"/>
      <c r="C52" s="217"/>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17"/>
      <c r="AZ52" s="217"/>
      <c r="BA52" s="217"/>
      <c r="BB52" s="217"/>
      <c r="BC52" s="217"/>
      <c r="BD52" s="217"/>
      <c r="BE52" s="217"/>
      <c r="BF52" s="217"/>
      <c r="BG52" s="217"/>
      <c r="BH52" s="217"/>
    </row>
    <row r="53" spans="1:63" ht="17.149999999999999" customHeight="1" x14ac:dyDescent="0.3">
      <c r="A53" s="324" t="s">
        <v>71</v>
      </c>
      <c r="B53" s="325"/>
      <c r="C53" s="325"/>
      <c r="D53" s="325"/>
      <c r="E53" s="325"/>
      <c r="F53" s="325"/>
      <c r="G53" s="325"/>
      <c r="H53" s="326"/>
      <c r="I53" s="868" t="s">
        <v>62</v>
      </c>
      <c r="J53" s="863"/>
      <c r="K53" s="863"/>
      <c r="L53" s="863"/>
      <c r="M53" s="863"/>
      <c r="N53" s="863"/>
      <c r="O53" s="863"/>
      <c r="P53" s="863"/>
      <c r="Q53" s="863"/>
      <c r="R53" s="863"/>
      <c r="S53" s="863"/>
      <c r="T53" s="863"/>
      <c r="U53" s="863"/>
      <c r="V53" s="863"/>
      <c r="W53" s="863"/>
      <c r="X53" s="863"/>
      <c r="Y53" s="863"/>
      <c r="Z53" s="863"/>
      <c r="AA53" s="864"/>
      <c r="AB53" s="780" t="s">
        <v>63</v>
      </c>
      <c r="AC53" s="863"/>
      <c r="AD53" s="863"/>
      <c r="AE53" s="863"/>
      <c r="AF53" s="863"/>
      <c r="AG53" s="863"/>
      <c r="AH53" s="863"/>
      <c r="AI53" s="863"/>
      <c r="AJ53" s="863"/>
      <c r="AK53" s="863"/>
      <c r="AL53" s="863"/>
      <c r="AM53" s="863"/>
      <c r="AN53" s="863"/>
      <c r="AO53" s="863"/>
      <c r="AP53" s="863"/>
      <c r="AQ53" s="863"/>
      <c r="AR53" s="864"/>
      <c r="AS53" s="685" t="s">
        <v>64</v>
      </c>
      <c r="AT53" s="653"/>
      <c r="AU53" s="653"/>
      <c r="AV53" s="653"/>
      <c r="AW53" s="653"/>
      <c r="AX53" s="653"/>
      <c r="AY53" s="653"/>
      <c r="AZ53" s="653"/>
      <c r="BA53" s="653"/>
      <c r="BB53" s="653"/>
      <c r="BC53" s="653"/>
      <c r="BD53" s="653"/>
      <c r="BE53" s="653"/>
      <c r="BF53" s="654"/>
      <c r="BG53" s="407" t="s">
        <v>37</v>
      </c>
      <c r="BH53" s="408"/>
    </row>
    <row r="54" spans="1:63" ht="24.75" customHeight="1" x14ac:dyDescent="0.3">
      <c r="A54" s="327"/>
      <c r="B54" s="328"/>
      <c r="C54" s="328"/>
      <c r="D54" s="328"/>
      <c r="E54" s="328"/>
      <c r="F54" s="328"/>
      <c r="G54" s="328"/>
      <c r="H54" s="329"/>
      <c r="I54" s="686" t="s">
        <v>61</v>
      </c>
      <c r="J54" s="686"/>
      <c r="K54" s="686"/>
      <c r="L54" s="665"/>
      <c r="M54" s="350"/>
      <c r="N54" s="351"/>
      <c r="O54" s="352"/>
      <c r="P54" s="687" t="s">
        <v>60</v>
      </c>
      <c r="Q54" s="688"/>
      <c r="R54" s="689"/>
      <c r="S54" s="690"/>
      <c r="T54" s="690"/>
      <c r="U54" s="691"/>
      <c r="V54" s="666" t="s">
        <v>59</v>
      </c>
      <c r="W54" s="686"/>
      <c r="X54" s="665"/>
      <c r="Y54" s="350"/>
      <c r="Z54" s="351"/>
      <c r="AA54" s="657"/>
      <c r="AB54" s="664" t="s">
        <v>61</v>
      </c>
      <c r="AC54" s="686"/>
      <c r="AD54" s="665"/>
      <c r="AE54" s="350"/>
      <c r="AF54" s="351"/>
      <c r="AG54" s="352"/>
      <c r="AH54" s="666" t="s">
        <v>60</v>
      </c>
      <c r="AI54" s="686"/>
      <c r="AJ54" s="665"/>
      <c r="AK54" s="350"/>
      <c r="AL54" s="351"/>
      <c r="AM54" s="351"/>
      <c r="AN54" s="352"/>
      <c r="AO54" s="666" t="s">
        <v>59</v>
      </c>
      <c r="AP54" s="665"/>
      <c r="AQ54" s="350"/>
      <c r="AR54" s="657"/>
      <c r="AS54" s="664" t="s">
        <v>61</v>
      </c>
      <c r="AT54" s="665"/>
      <c r="AU54" s="350"/>
      <c r="AV54" s="351"/>
      <c r="AW54" s="352"/>
      <c r="AX54" s="666" t="s">
        <v>60</v>
      </c>
      <c r="AY54" s="665"/>
      <c r="AZ54" s="350"/>
      <c r="BA54" s="351"/>
      <c r="BB54" s="351"/>
      <c r="BC54" s="351"/>
      <c r="BD54" s="67" t="s">
        <v>59</v>
      </c>
      <c r="BE54" s="350"/>
      <c r="BF54" s="657"/>
      <c r="BG54" s="843" t="e">
        <f>AVERAGE(M54,R54,Y54,AE54,AK54,AQ54,AU54,AZ54,BE54)</f>
        <v>#DIV/0!</v>
      </c>
      <c r="BH54" s="844"/>
    </row>
    <row r="55" spans="1:63" ht="33.75" customHeight="1" thickBot="1" x14ac:dyDescent="0.35">
      <c r="A55" s="412" t="s">
        <v>32</v>
      </c>
      <c r="B55" s="344"/>
      <c r="C55" s="344"/>
      <c r="D55" s="344"/>
      <c r="E55" s="344"/>
      <c r="F55" s="344"/>
      <c r="G55" s="344"/>
      <c r="H55" s="345"/>
      <c r="I55" s="359" t="s">
        <v>8</v>
      </c>
      <c r="J55" s="360"/>
      <c r="K55" s="360"/>
      <c r="L55" s="360"/>
      <c r="M55" s="360"/>
      <c r="N55" s="360"/>
      <c r="O55" s="360"/>
      <c r="P55" s="360"/>
      <c r="Q55" s="360"/>
      <c r="R55" s="360"/>
      <c r="S55" s="333" t="s">
        <v>120</v>
      </c>
      <c r="T55" s="702"/>
      <c r="U55" s="702"/>
      <c r="V55" s="702"/>
      <c r="W55" s="702"/>
      <c r="X55" s="702"/>
      <c r="Y55" s="702"/>
      <c r="Z55" s="702"/>
      <c r="AA55" s="702"/>
      <c r="AB55" s="702"/>
      <c r="AC55" s="702"/>
      <c r="AD55" s="702"/>
      <c r="AE55" s="702"/>
      <c r="AF55" s="702"/>
      <c r="AG55" s="702"/>
      <c r="AH55" s="702"/>
      <c r="AI55" s="702"/>
      <c r="AJ55" s="702"/>
      <c r="AK55" s="702"/>
      <c r="AL55" s="702"/>
      <c r="AM55" s="702"/>
      <c r="AN55" s="702"/>
      <c r="AO55" s="702"/>
      <c r="AP55" s="702"/>
      <c r="AQ55" s="702"/>
      <c r="AR55" s="702"/>
      <c r="AS55" s="702"/>
      <c r="AT55" s="702"/>
      <c r="AU55" s="702"/>
      <c r="AV55" s="702"/>
      <c r="AW55" s="702"/>
      <c r="AX55" s="702"/>
      <c r="AY55" s="702"/>
      <c r="AZ55" s="703"/>
      <c r="BA55" s="336" t="s">
        <v>115</v>
      </c>
      <c r="BB55" s="337"/>
      <c r="BC55" s="337"/>
      <c r="BD55" s="337"/>
      <c r="BE55" s="358"/>
      <c r="BF55" s="706" t="s">
        <v>65</v>
      </c>
      <c r="BG55" s="707"/>
      <c r="BH55" s="708"/>
    </row>
    <row r="56" spans="1:63" ht="32.15" customHeight="1" thickTop="1" thickBot="1" x14ac:dyDescent="0.35">
      <c r="A56" s="68"/>
      <c r="B56" s="409" t="s">
        <v>143</v>
      </c>
      <c r="C56" s="410"/>
      <c r="D56" s="410"/>
      <c r="E56" s="410"/>
      <c r="F56" s="410"/>
      <c r="G56" s="410"/>
      <c r="H56" s="411"/>
      <c r="I56" s="700" t="str">
        <f>IF(A56="x",0.1,"")</f>
        <v/>
      </c>
      <c r="J56" s="701"/>
      <c r="K56" s="701"/>
      <c r="L56" s="701"/>
      <c r="M56" s="701"/>
      <c r="N56" s="701"/>
      <c r="O56" s="701"/>
      <c r="P56" s="701"/>
      <c r="Q56" s="701"/>
      <c r="R56" s="701"/>
      <c r="S56" s="692"/>
      <c r="T56" s="693"/>
      <c r="U56" s="694" t="s">
        <v>244</v>
      </c>
      <c r="V56" s="695"/>
      <c r="W56" s="695"/>
      <c r="X56" s="695"/>
      <c r="Y56" s="695"/>
      <c r="Z56" s="695"/>
      <c r="AA56" s="695"/>
      <c r="AB56" s="695"/>
      <c r="AC56" s="695"/>
      <c r="AD56" s="695"/>
      <c r="AE56" s="695"/>
      <c r="AF56" s="695"/>
      <c r="AG56" s="695"/>
      <c r="AH56" s="695"/>
      <c r="AI56" s="695"/>
      <c r="AJ56" s="695"/>
      <c r="AK56" s="695"/>
      <c r="AL56" s="695"/>
      <c r="AM56" s="695"/>
      <c r="AN56" s="695"/>
      <c r="AO56" s="695"/>
      <c r="AP56" s="695"/>
      <c r="AQ56" s="695"/>
      <c r="AR56" s="695"/>
      <c r="AS56" s="695"/>
      <c r="AT56" s="695"/>
      <c r="AU56" s="695"/>
      <c r="AV56" s="695"/>
      <c r="AW56" s="695"/>
      <c r="AX56" s="695"/>
      <c r="AY56" s="695"/>
      <c r="AZ56" s="695"/>
      <c r="BA56" s="366" t="str">
        <f>IF(AND(S56="x", AND(S26="", S30="")), 1, IF(AND(S56="x",S26="x"), 0.6, IF(AND(S56="x", S30="x"), 0.8, "")))</f>
        <v/>
      </c>
      <c r="BB56" s="367"/>
      <c r="BC56" s="367"/>
      <c r="BD56" s="367"/>
      <c r="BE56" s="367"/>
      <c r="BF56" s="704"/>
      <c r="BG56" s="705"/>
      <c r="BH56" s="69" t="str">
        <f>IF(BF56="x",0.1,"")</f>
        <v/>
      </c>
      <c r="BI56" s="29">
        <f>SUM(I56:I64)</f>
        <v>0</v>
      </c>
      <c r="BJ56" s="29">
        <f>SUM(BA56:BA64)</f>
        <v>0</v>
      </c>
      <c r="BK56" s="29">
        <f>SUM(BB56:BH64)</f>
        <v>0</v>
      </c>
    </row>
    <row r="57" spans="1:63" ht="32.15" customHeight="1" thickBot="1" x14ac:dyDescent="0.35">
      <c r="A57" s="64"/>
      <c r="B57" s="717" t="s">
        <v>144</v>
      </c>
      <c r="C57" s="364"/>
      <c r="D57" s="364"/>
      <c r="E57" s="364"/>
      <c r="F57" s="364"/>
      <c r="G57" s="364"/>
      <c r="H57" s="365"/>
      <c r="I57" s="637" t="str">
        <f>IF(A57="x",0.2,"")</f>
        <v/>
      </c>
      <c r="J57" s="638"/>
      <c r="K57" s="638"/>
      <c r="L57" s="638"/>
      <c r="M57" s="638"/>
      <c r="N57" s="638"/>
      <c r="O57" s="638"/>
      <c r="P57" s="638"/>
      <c r="Q57" s="638"/>
      <c r="R57" s="638"/>
      <c r="S57" s="718"/>
      <c r="T57" s="719"/>
      <c r="U57" s="415"/>
      <c r="V57" s="415"/>
      <c r="W57" s="415"/>
      <c r="X57" s="415"/>
      <c r="Y57" s="415"/>
      <c r="Z57" s="415"/>
      <c r="AA57" s="415"/>
      <c r="AB57" s="415"/>
      <c r="AC57" s="415"/>
      <c r="AD57" s="415"/>
      <c r="AE57" s="415"/>
      <c r="AF57" s="415"/>
      <c r="AG57" s="415"/>
      <c r="AH57" s="415"/>
      <c r="AI57" s="415"/>
      <c r="AJ57" s="415"/>
      <c r="AK57" s="415"/>
      <c r="AL57" s="415"/>
      <c r="AM57" s="415"/>
      <c r="AN57" s="415"/>
      <c r="AO57" s="415"/>
      <c r="AP57" s="415"/>
      <c r="AQ57" s="415"/>
      <c r="AR57" s="415"/>
      <c r="AS57" s="415"/>
      <c r="AT57" s="415"/>
      <c r="AU57" s="415"/>
      <c r="AV57" s="415"/>
      <c r="AW57" s="415"/>
      <c r="AX57" s="415"/>
      <c r="AY57" s="415"/>
      <c r="AZ57" s="415"/>
      <c r="BA57" s="482"/>
      <c r="BB57" s="483"/>
      <c r="BC57" s="483"/>
      <c r="BD57" s="483"/>
      <c r="BE57" s="483"/>
      <c r="BF57" s="400"/>
      <c r="BG57" s="401"/>
      <c r="BH57" s="70" t="str">
        <f>IF(BF57="x",0.2,"")</f>
        <v/>
      </c>
    </row>
    <row r="58" spans="1:63" ht="32.15" customHeight="1" thickTop="1" thickBot="1" x14ac:dyDescent="0.35">
      <c r="A58" s="44"/>
      <c r="B58" s="723" t="s">
        <v>145</v>
      </c>
      <c r="C58" s="724"/>
      <c r="D58" s="724"/>
      <c r="E58" s="724"/>
      <c r="F58" s="724"/>
      <c r="G58" s="724"/>
      <c r="H58" s="725"/>
      <c r="I58" s="586" t="str">
        <f>IF(A58="x",0.3,"")</f>
        <v/>
      </c>
      <c r="J58" s="768"/>
      <c r="K58" s="768"/>
      <c r="L58" s="768"/>
      <c r="M58" s="768"/>
      <c r="N58" s="768"/>
      <c r="O58" s="768"/>
      <c r="P58" s="768"/>
      <c r="Q58" s="768"/>
      <c r="R58" s="769"/>
      <c r="S58" s="674" t="s">
        <v>172</v>
      </c>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581"/>
      <c r="BB58" s="733"/>
      <c r="BC58" s="733"/>
      <c r="BD58" s="733"/>
      <c r="BE58" s="733"/>
      <c r="BF58" s="699"/>
      <c r="BG58" s="643"/>
      <c r="BH58" s="36" t="str">
        <f>IF(BF58="x",0.3,"")</f>
        <v/>
      </c>
    </row>
    <row r="59" spans="1:63" ht="80.25" customHeight="1" thickBot="1" x14ac:dyDescent="0.35">
      <c r="A59" s="709"/>
      <c r="B59" s="710"/>
      <c r="C59" s="710"/>
      <c r="D59" s="710"/>
      <c r="E59" s="710"/>
      <c r="F59" s="710"/>
      <c r="G59" s="710"/>
      <c r="H59" s="711"/>
      <c r="I59" s="770"/>
      <c r="J59" s="771"/>
      <c r="K59" s="771"/>
      <c r="L59" s="771"/>
      <c r="M59" s="771"/>
      <c r="N59" s="771"/>
      <c r="O59" s="771"/>
      <c r="P59" s="771"/>
      <c r="Q59" s="771"/>
      <c r="R59" s="772"/>
      <c r="S59" s="720"/>
      <c r="T59" s="721"/>
      <c r="U59" s="722"/>
      <c r="V59" s="722"/>
      <c r="W59" s="722"/>
      <c r="X59" s="722"/>
      <c r="Y59" s="722"/>
      <c r="Z59" s="722"/>
      <c r="AA59" s="722"/>
      <c r="AB59" s="722"/>
      <c r="AC59" s="722"/>
      <c r="AD59" s="722"/>
      <c r="AE59" s="722"/>
      <c r="AF59" s="722"/>
      <c r="AG59" s="722"/>
      <c r="AH59" s="722"/>
      <c r="AI59" s="722"/>
      <c r="AJ59" s="722"/>
      <c r="AK59" s="722"/>
      <c r="AL59" s="722"/>
      <c r="AM59" s="722"/>
      <c r="AN59" s="722"/>
      <c r="AO59" s="722"/>
      <c r="AP59" s="722"/>
      <c r="AQ59" s="722"/>
      <c r="AR59" s="722"/>
      <c r="AS59" s="722"/>
      <c r="AT59" s="722"/>
      <c r="AU59" s="722"/>
      <c r="AV59" s="722"/>
      <c r="AW59" s="722"/>
      <c r="AX59" s="722"/>
      <c r="AY59" s="722"/>
      <c r="AZ59" s="722"/>
      <c r="BA59" s="734"/>
      <c r="BB59" s="735"/>
      <c r="BC59" s="735"/>
      <c r="BD59" s="735"/>
      <c r="BE59" s="735"/>
      <c r="BF59" s="17"/>
      <c r="BG59" s="31"/>
      <c r="BH59" s="55"/>
    </row>
    <row r="60" spans="1:63" ht="32.15" customHeight="1" thickBot="1" x14ac:dyDescent="0.35">
      <c r="A60" s="709"/>
      <c r="B60" s="710"/>
      <c r="C60" s="710"/>
      <c r="D60" s="710"/>
      <c r="E60" s="710"/>
      <c r="F60" s="710"/>
      <c r="G60" s="710"/>
      <c r="H60" s="711"/>
      <c r="I60" s="773"/>
      <c r="J60" s="774"/>
      <c r="K60" s="774"/>
      <c r="L60" s="774"/>
      <c r="M60" s="774"/>
      <c r="N60" s="774"/>
      <c r="O60" s="774"/>
      <c r="P60" s="774"/>
      <c r="Q60" s="774"/>
      <c r="R60" s="775"/>
      <c r="S60" s="736"/>
      <c r="T60" s="737"/>
      <c r="U60" s="484" t="s">
        <v>245</v>
      </c>
      <c r="V60" s="485"/>
      <c r="W60" s="485"/>
      <c r="X60" s="485"/>
      <c r="Y60" s="485"/>
      <c r="Z60" s="485"/>
      <c r="AA60" s="485"/>
      <c r="AB60" s="485"/>
      <c r="AC60" s="485"/>
      <c r="AD60" s="485"/>
      <c r="AE60" s="485"/>
      <c r="AF60" s="485"/>
      <c r="AG60" s="485"/>
      <c r="AH60" s="485"/>
      <c r="AI60" s="485"/>
      <c r="AJ60" s="485"/>
      <c r="AK60" s="485"/>
      <c r="AL60" s="485"/>
      <c r="AM60" s="485"/>
      <c r="AN60" s="485"/>
      <c r="AO60" s="485"/>
      <c r="AP60" s="485"/>
      <c r="AQ60" s="485"/>
      <c r="AR60" s="485"/>
      <c r="AS60" s="485"/>
      <c r="AT60" s="485"/>
      <c r="AU60" s="485"/>
      <c r="AV60" s="485"/>
      <c r="AW60" s="485"/>
      <c r="AX60" s="485"/>
      <c r="AY60" s="485"/>
      <c r="AZ60" s="486"/>
      <c r="BA60" s="487" t="str">
        <f>IF(AND(S60="x", AND(S26="", S30="")), 1, IF(AND(S60="x",S26="x"), 0.6, IF(AND(S60="x", S30="x"), 0.8, "")))</f>
        <v/>
      </c>
      <c r="BB60" s="488"/>
      <c r="BC60" s="488"/>
      <c r="BD60" s="488"/>
      <c r="BE60" s="488"/>
      <c r="BF60" s="715"/>
      <c r="BG60" s="716"/>
      <c r="BH60" s="55"/>
    </row>
    <row r="61" spans="1:63" ht="45.75" customHeight="1" thickBot="1" x14ac:dyDescent="0.35">
      <c r="A61" s="726"/>
      <c r="B61" s="727"/>
      <c r="C61" s="727"/>
      <c r="D61" s="727"/>
      <c r="E61" s="727"/>
      <c r="F61" s="727"/>
      <c r="G61" s="727"/>
      <c r="H61" s="728"/>
      <c r="I61" s="776"/>
      <c r="J61" s="777"/>
      <c r="K61" s="777"/>
      <c r="L61" s="777"/>
      <c r="M61" s="777"/>
      <c r="N61" s="777"/>
      <c r="O61" s="777"/>
      <c r="P61" s="777"/>
      <c r="Q61" s="777"/>
      <c r="R61" s="778"/>
      <c r="S61" s="489"/>
      <c r="T61" s="490"/>
      <c r="U61" s="284" t="s">
        <v>168</v>
      </c>
      <c r="V61" s="491"/>
      <c r="W61" s="491"/>
      <c r="X61" s="491"/>
      <c r="Y61" s="491"/>
      <c r="Z61" s="491"/>
      <c r="AA61" s="491"/>
      <c r="AB61" s="491"/>
      <c r="AC61" s="491"/>
      <c r="AD61" s="491"/>
      <c r="AE61" s="491"/>
      <c r="AF61" s="491"/>
      <c r="AG61" s="491"/>
      <c r="AH61" s="491"/>
      <c r="AI61" s="491"/>
      <c r="AJ61" s="491"/>
      <c r="AK61" s="491"/>
      <c r="AL61" s="491"/>
      <c r="AM61" s="491"/>
      <c r="AN61" s="491"/>
      <c r="AO61" s="491"/>
      <c r="AP61" s="491"/>
      <c r="AQ61" s="491"/>
      <c r="AR61" s="491"/>
      <c r="AS61" s="491"/>
      <c r="AT61" s="491"/>
      <c r="AU61" s="491"/>
      <c r="AV61" s="491"/>
      <c r="AW61" s="491"/>
      <c r="AX61" s="491"/>
      <c r="AY61" s="491"/>
      <c r="AZ61" s="491"/>
      <c r="BA61" s="482" t="str">
        <f>IF(AND(S61="x", AND(S26="", S30="")), 0.8, IF(AND(S61="x",S26="x"), 0.3, IF(AND(S61="x",S30="x"), 0.6, "")))</f>
        <v/>
      </c>
      <c r="BB61" s="492"/>
      <c r="BC61" s="492"/>
      <c r="BD61" s="492"/>
      <c r="BE61" s="492"/>
      <c r="BF61" s="71"/>
      <c r="BG61" s="72"/>
      <c r="BH61" s="73"/>
    </row>
    <row r="62" spans="1:63" ht="32.15" customHeight="1" thickTop="1" thickBot="1" x14ac:dyDescent="0.35">
      <c r="A62" s="44"/>
      <c r="B62" s="779" t="s">
        <v>146</v>
      </c>
      <c r="C62" s="620"/>
      <c r="D62" s="620"/>
      <c r="E62" s="620"/>
      <c r="F62" s="620"/>
      <c r="G62" s="620"/>
      <c r="H62" s="621"/>
      <c r="I62" s="622" t="str">
        <f>IF(A62="x",0.6,"")</f>
        <v/>
      </c>
      <c r="J62" s="623"/>
      <c r="K62" s="623"/>
      <c r="L62" s="623"/>
      <c r="M62" s="623"/>
      <c r="N62" s="623"/>
      <c r="O62" s="623"/>
      <c r="P62" s="623"/>
      <c r="Q62" s="623"/>
      <c r="R62" s="624"/>
      <c r="S62" s="642"/>
      <c r="T62" s="643"/>
      <c r="U62" s="397" t="s">
        <v>171</v>
      </c>
      <c r="V62" s="413"/>
      <c r="W62" s="413"/>
      <c r="X62" s="413"/>
      <c r="Y62" s="413"/>
      <c r="Z62" s="413"/>
      <c r="AA62" s="413"/>
      <c r="AB62" s="413"/>
      <c r="AC62" s="413"/>
      <c r="AD62" s="413"/>
      <c r="AE62" s="413"/>
      <c r="AF62" s="413"/>
      <c r="AG62" s="413"/>
      <c r="AH62" s="413"/>
      <c r="AI62" s="413"/>
      <c r="AJ62" s="413"/>
      <c r="AK62" s="413"/>
      <c r="AL62" s="413"/>
      <c r="AM62" s="413"/>
      <c r="AN62" s="413"/>
      <c r="AO62" s="413"/>
      <c r="AP62" s="413"/>
      <c r="AQ62" s="413"/>
      <c r="AR62" s="413"/>
      <c r="AS62" s="413"/>
      <c r="AT62" s="413"/>
      <c r="AU62" s="413"/>
      <c r="AV62" s="413"/>
      <c r="AW62" s="413"/>
      <c r="AX62" s="413"/>
      <c r="AY62" s="413"/>
      <c r="AZ62" s="413"/>
      <c r="BA62" s="581" t="str">
        <f>IF(AND(S62="x", AND(S26="", S30="")), 1, IF(AND(S62="x",S26="x"), 0.6, IF(AND(S62="x", S30="x"), 0.8, "")))</f>
        <v/>
      </c>
      <c r="BB62" s="608"/>
      <c r="BC62" s="608"/>
      <c r="BD62" s="608"/>
      <c r="BE62" s="608"/>
      <c r="BF62" s="699"/>
      <c r="BG62" s="643"/>
      <c r="BH62" s="36" t="str">
        <f>IF(BF62="x",0.6,"")</f>
        <v/>
      </c>
    </row>
    <row r="63" spans="1:63" ht="32.15" customHeight="1" thickBot="1" x14ac:dyDescent="0.35">
      <c r="A63" s="53"/>
      <c r="B63" s="404" t="s">
        <v>147</v>
      </c>
      <c r="C63" s="405"/>
      <c r="D63" s="405"/>
      <c r="E63" s="405"/>
      <c r="F63" s="405"/>
      <c r="G63" s="405"/>
      <c r="H63" s="406"/>
      <c r="I63" s="741" t="str">
        <f>IF(A63="x",0.8,"")</f>
        <v/>
      </c>
      <c r="J63" s="742"/>
      <c r="K63" s="742"/>
      <c r="L63" s="742"/>
      <c r="M63" s="742"/>
      <c r="N63" s="742"/>
      <c r="O63" s="742"/>
      <c r="P63" s="742"/>
      <c r="Q63" s="742"/>
      <c r="R63" s="742"/>
      <c r="S63" s="743"/>
      <c r="T63" s="74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4"/>
      <c r="AW63" s="414"/>
      <c r="AX63" s="414"/>
      <c r="AY63" s="414"/>
      <c r="AZ63" s="414"/>
      <c r="BA63" s="368"/>
      <c r="BB63" s="369"/>
      <c r="BC63" s="369"/>
      <c r="BD63" s="369"/>
      <c r="BE63" s="369"/>
      <c r="BF63" s="618"/>
      <c r="BG63" s="354"/>
      <c r="BH63" s="74" t="str">
        <f>IF(BF63="x",0.8,"")</f>
        <v/>
      </c>
    </row>
    <row r="64" spans="1:63" ht="32.15" customHeight="1" thickBot="1" x14ac:dyDescent="0.35">
      <c r="A64" s="64"/>
      <c r="B64" s="363" t="s">
        <v>148</v>
      </c>
      <c r="C64" s="364"/>
      <c r="D64" s="364"/>
      <c r="E64" s="364"/>
      <c r="F64" s="364"/>
      <c r="G64" s="364"/>
      <c r="H64" s="365"/>
      <c r="I64" s="637" t="str">
        <f>IF(A64="x",1,"")</f>
        <v/>
      </c>
      <c r="J64" s="638"/>
      <c r="K64" s="638"/>
      <c r="L64" s="638"/>
      <c r="M64" s="638"/>
      <c r="N64" s="638"/>
      <c r="O64" s="638"/>
      <c r="P64" s="638"/>
      <c r="Q64" s="638"/>
      <c r="R64" s="638"/>
      <c r="S64" s="745"/>
      <c r="T64" s="719"/>
      <c r="U64" s="415"/>
      <c r="V64" s="415"/>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82"/>
      <c r="BB64" s="483"/>
      <c r="BC64" s="483"/>
      <c r="BD64" s="483"/>
      <c r="BE64" s="483"/>
      <c r="BF64" s="400"/>
      <c r="BG64" s="401"/>
      <c r="BH64" s="66" t="str">
        <f>IF(BF64="x",1,"")</f>
        <v/>
      </c>
    </row>
    <row r="65" spans="1:64" ht="32.5" customHeight="1" thickTop="1" x14ac:dyDescent="0.3">
      <c r="A65" s="746" t="s">
        <v>127</v>
      </c>
      <c r="B65" s="747"/>
      <c r="C65" s="747"/>
      <c r="D65" s="747"/>
      <c r="E65" s="747"/>
      <c r="F65" s="747"/>
      <c r="G65" s="747"/>
      <c r="H65" s="747"/>
      <c r="I65" s="747"/>
      <c r="J65" s="747"/>
      <c r="K65" s="747"/>
      <c r="L65" s="747"/>
      <c r="M65" s="747"/>
      <c r="N65" s="747"/>
      <c r="O65" s="747"/>
      <c r="P65" s="747"/>
      <c r="Q65" s="747"/>
      <c r="R65" s="747"/>
      <c r="S65" s="747"/>
      <c r="T65" s="747"/>
      <c r="U65" s="747"/>
      <c r="V65" s="747"/>
      <c r="W65" s="747"/>
      <c r="X65" s="747"/>
      <c r="Y65" s="747"/>
      <c r="Z65" s="747"/>
      <c r="AA65" s="747"/>
      <c r="AB65" s="747"/>
      <c r="AC65" s="747"/>
      <c r="AD65" s="747"/>
      <c r="AE65" s="747"/>
      <c r="AF65" s="747"/>
      <c r="AG65" s="747"/>
      <c r="AH65" s="747"/>
      <c r="AI65" s="747"/>
      <c r="AJ65" s="747"/>
      <c r="AK65" s="747"/>
      <c r="AL65" s="747"/>
      <c r="AM65" s="747"/>
      <c r="AN65" s="747"/>
      <c r="AO65" s="747"/>
      <c r="AP65" s="747"/>
      <c r="AQ65" s="747"/>
      <c r="AR65" s="747"/>
      <c r="AS65" s="747"/>
      <c r="AT65" s="747"/>
      <c r="AU65" s="747"/>
      <c r="AV65" s="747"/>
      <c r="AW65" s="747"/>
      <c r="AX65" s="747"/>
      <c r="AY65" s="747"/>
      <c r="AZ65" s="747"/>
      <c r="BA65" s="747"/>
      <c r="BB65" s="747"/>
      <c r="BC65" s="747"/>
      <c r="BD65" s="747"/>
      <c r="BE65" s="747"/>
      <c r="BF65" s="747"/>
      <c r="BG65" s="747"/>
      <c r="BH65" s="748"/>
    </row>
    <row r="66" spans="1:64" ht="7.5" customHeight="1" x14ac:dyDescent="0.3">
      <c r="A66" s="731"/>
      <c r="B66" s="731"/>
      <c r="C66" s="731"/>
      <c r="D66" s="731"/>
      <c r="E66" s="731"/>
      <c r="F66" s="731"/>
      <c r="G66" s="731"/>
      <c r="H66" s="731"/>
      <c r="I66" s="731"/>
      <c r="J66" s="731"/>
      <c r="K66" s="731"/>
      <c r="L66" s="731"/>
      <c r="M66" s="731"/>
      <c r="N66" s="731"/>
      <c r="O66" s="731"/>
      <c r="P66" s="731"/>
      <c r="Q66" s="731"/>
      <c r="R66" s="731"/>
      <c r="S66" s="731"/>
      <c r="T66" s="731"/>
      <c r="U66" s="731"/>
      <c r="V66" s="731"/>
      <c r="W66" s="731"/>
      <c r="X66" s="731"/>
      <c r="Y66" s="731"/>
      <c r="Z66" s="731"/>
      <c r="AA66" s="731"/>
      <c r="AB66" s="731"/>
      <c r="AC66" s="731"/>
      <c r="AD66" s="731"/>
      <c r="AE66" s="731"/>
      <c r="AF66" s="731"/>
      <c r="AG66" s="731"/>
      <c r="AH66" s="731"/>
      <c r="AI66" s="731"/>
      <c r="AJ66" s="731"/>
      <c r="AK66" s="731"/>
      <c r="AL66" s="731"/>
      <c r="AM66" s="731"/>
      <c r="AN66" s="731"/>
      <c r="AO66" s="731"/>
      <c r="AP66" s="731"/>
      <c r="AQ66" s="731"/>
      <c r="AR66" s="731"/>
      <c r="AS66" s="731"/>
      <c r="AT66" s="731"/>
      <c r="AU66" s="731"/>
      <c r="AV66" s="731"/>
      <c r="AW66" s="731"/>
      <c r="AX66" s="731"/>
      <c r="AY66" s="731"/>
      <c r="AZ66" s="731"/>
      <c r="BA66" s="731"/>
      <c r="BB66" s="731"/>
      <c r="BC66" s="731"/>
      <c r="BD66" s="731"/>
      <c r="BE66" s="731"/>
      <c r="BF66" s="731"/>
      <c r="BG66" s="731"/>
      <c r="BH66" s="731"/>
    </row>
    <row r="67" spans="1:64" ht="17.149999999999999" customHeight="1" x14ac:dyDescent="0.3">
      <c r="A67" s="324" t="s">
        <v>72</v>
      </c>
      <c r="B67" s="325"/>
      <c r="C67" s="325"/>
      <c r="D67" s="325"/>
      <c r="E67" s="325"/>
      <c r="F67" s="325"/>
      <c r="G67" s="325"/>
      <c r="H67" s="325"/>
      <c r="I67" s="326"/>
      <c r="J67" s="652" t="s">
        <v>62</v>
      </c>
      <c r="K67" s="653"/>
      <c r="L67" s="653"/>
      <c r="M67" s="653"/>
      <c r="N67" s="653"/>
      <c r="O67" s="653"/>
      <c r="P67" s="653"/>
      <c r="Q67" s="653"/>
      <c r="R67" s="653"/>
      <c r="S67" s="653"/>
      <c r="T67" s="653"/>
      <c r="U67" s="653"/>
      <c r="V67" s="653"/>
      <c r="W67" s="653"/>
      <c r="X67" s="653"/>
      <c r="Y67" s="653"/>
      <c r="Z67" s="654"/>
      <c r="AA67" s="685" t="s">
        <v>63</v>
      </c>
      <c r="AB67" s="653"/>
      <c r="AC67" s="653"/>
      <c r="AD67" s="653"/>
      <c r="AE67" s="653"/>
      <c r="AF67" s="653"/>
      <c r="AG67" s="653"/>
      <c r="AH67" s="653"/>
      <c r="AI67" s="653"/>
      <c r="AJ67" s="653"/>
      <c r="AK67" s="653"/>
      <c r="AL67" s="653"/>
      <c r="AM67" s="653"/>
      <c r="AN67" s="653"/>
      <c r="AO67" s="653"/>
      <c r="AP67" s="653"/>
      <c r="AQ67" s="654"/>
      <c r="AR67" s="685" t="s">
        <v>64</v>
      </c>
      <c r="AS67" s="653"/>
      <c r="AT67" s="653"/>
      <c r="AU67" s="653"/>
      <c r="AV67" s="653"/>
      <c r="AW67" s="653"/>
      <c r="AX67" s="653"/>
      <c r="AY67" s="653"/>
      <c r="AZ67" s="653"/>
      <c r="BA67" s="653"/>
      <c r="BB67" s="653"/>
      <c r="BC67" s="653"/>
      <c r="BD67" s="653"/>
      <c r="BE67" s="653"/>
      <c r="BF67" s="654"/>
      <c r="BG67" s="780" t="s">
        <v>37</v>
      </c>
      <c r="BH67" s="349"/>
    </row>
    <row r="68" spans="1:64" ht="25.5" customHeight="1" thickBot="1" x14ac:dyDescent="0.35">
      <c r="A68" s="738"/>
      <c r="B68" s="739"/>
      <c r="C68" s="739"/>
      <c r="D68" s="739"/>
      <c r="E68" s="739"/>
      <c r="F68" s="739"/>
      <c r="G68" s="739"/>
      <c r="H68" s="739"/>
      <c r="I68" s="740"/>
      <c r="J68" s="416" t="s">
        <v>61</v>
      </c>
      <c r="K68" s="416"/>
      <c r="L68" s="416"/>
      <c r="M68" s="417"/>
      <c r="N68" s="418"/>
      <c r="O68" s="419"/>
      <c r="P68" s="18" t="s">
        <v>60</v>
      </c>
      <c r="Q68" s="418"/>
      <c r="R68" s="641"/>
      <c r="S68" s="641"/>
      <c r="T68" s="419"/>
      <c r="U68" s="732" t="s">
        <v>59</v>
      </c>
      <c r="V68" s="416"/>
      <c r="W68" s="417"/>
      <c r="X68" s="418"/>
      <c r="Y68" s="641"/>
      <c r="Z68" s="650"/>
      <c r="AA68" s="651" t="s">
        <v>61</v>
      </c>
      <c r="AB68" s="417"/>
      <c r="AC68" s="418"/>
      <c r="AD68" s="641"/>
      <c r="AE68" s="641"/>
      <c r="AF68" s="419"/>
      <c r="AG68" s="732" t="s">
        <v>60</v>
      </c>
      <c r="AH68" s="417"/>
      <c r="AI68" s="418"/>
      <c r="AJ68" s="641"/>
      <c r="AK68" s="641"/>
      <c r="AL68" s="419"/>
      <c r="AM68" s="732" t="s">
        <v>59</v>
      </c>
      <c r="AN68" s="416"/>
      <c r="AO68" s="417"/>
      <c r="AP68" s="418"/>
      <c r="AQ68" s="650"/>
      <c r="AR68" s="651" t="s">
        <v>61</v>
      </c>
      <c r="AS68" s="417"/>
      <c r="AT68" s="418"/>
      <c r="AU68" s="641"/>
      <c r="AV68" s="419"/>
      <c r="AW68" s="18" t="s">
        <v>60</v>
      </c>
      <c r="AX68" s="418"/>
      <c r="AY68" s="641"/>
      <c r="AZ68" s="641"/>
      <c r="BA68" s="641"/>
      <c r="BB68" s="419"/>
      <c r="BC68" s="19" t="s">
        <v>59</v>
      </c>
      <c r="BD68" s="402"/>
      <c r="BE68" s="402"/>
      <c r="BF68" s="403"/>
      <c r="BG68" s="729" t="e">
        <f>AVERAGE(N68,Q68,X68,AC68,AI68,AP68,AT68,AX68,BD68)</f>
        <v>#DIV/0!</v>
      </c>
      <c r="BH68" s="730"/>
    </row>
    <row r="69" spans="1:64" ht="38.15" customHeight="1" thickBot="1" x14ac:dyDescent="0.35">
      <c r="A69" s="445" t="s">
        <v>33</v>
      </c>
      <c r="B69" s="446"/>
      <c r="C69" s="446"/>
      <c r="D69" s="446"/>
      <c r="E69" s="446"/>
      <c r="F69" s="446"/>
      <c r="G69" s="446"/>
      <c r="H69" s="447"/>
      <c r="I69" s="696" t="s">
        <v>8</v>
      </c>
      <c r="J69" s="697"/>
      <c r="K69" s="697"/>
      <c r="L69" s="697"/>
      <c r="M69" s="697"/>
      <c r="N69" s="697"/>
      <c r="O69" s="697"/>
      <c r="P69" s="697"/>
      <c r="Q69" s="697"/>
      <c r="R69" s="698"/>
      <c r="S69" s="355" t="s">
        <v>121</v>
      </c>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7"/>
      <c r="BA69" s="355" t="s">
        <v>122</v>
      </c>
      <c r="BB69" s="754"/>
      <c r="BC69" s="754"/>
      <c r="BD69" s="754"/>
      <c r="BE69" s="754"/>
      <c r="BF69" s="754"/>
      <c r="BG69" s="755" t="s">
        <v>39</v>
      </c>
      <c r="BH69" s="756"/>
    </row>
    <row r="70" spans="1:64" ht="32.15" customHeight="1" thickTop="1" thickBot="1" x14ac:dyDescent="0.35">
      <c r="A70" s="68"/>
      <c r="B70" s="712" t="s">
        <v>129</v>
      </c>
      <c r="C70" s="713"/>
      <c r="D70" s="713"/>
      <c r="E70" s="713"/>
      <c r="F70" s="713"/>
      <c r="G70" s="713"/>
      <c r="H70" s="714"/>
      <c r="I70" s="644" t="str">
        <f>IF(A70="x",0.1,"")</f>
        <v/>
      </c>
      <c r="J70" s="644"/>
      <c r="K70" s="644"/>
      <c r="L70" s="644"/>
      <c r="M70" s="644"/>
      <c r="N70" s="644"/>
      <c r="O70" s="644"/>
      <c r="P70" s="644"/>
      <c r="Q70" s="644"/>
      <c r="R70" s="645"/>
      <c r="S70" s="692"/>
      <c r="T70" s="693"/>
      <c r="U70" s="694" t="s">
        <v>246</v>
      </c>
      <c r="V70" s="695"/>
      <c r="W70" s="695"/>
      <c r="X70" s="695"/>
      <c r="Y70" s="695"/>
      <c r="Z70" s="695"/>
      <c r="AA70" s="695"/>
      <c r="AB70" s="695"/>
      <c r="AC70" s="695"/>
      <c r="AD70" s="695"/>
      <c r="AE70" s="695"/>
      <c r="AF70" s="695"/>
      <c r="AG70" s="695"/>
      <c r="AH70" s="695"/>
      <c r="AI70" s="695"/>
      <c r="AJ70" s="695"/>
      <c r="AK70" s="695"/>
      <c r="AL70" s="695"/>
      <c r="AM70" s="695"/>
      <c r="AN70" s="695"/>
      <c r="AO70" s="695"/>
      <c r="AP70" s="695"/>
      <c r="AQ70" s="695"/>
      <c r="AR70" s="695"/>
      <c r="AS70" s="695"/>
      <c r="AT70" s="695"/>
      <c r="AU70" s="695"/>
      <c r="AV70" s="695"/>
      <c r="AW70" s="695"/>
      <c r="AX70" s="695"/>
      <c r="AY70" s="695"/>
      <c r="AZ70" s="695"/>
      <c r="BA70" s="366" t="str">
        <f>IF(AND(S70="x", AND(S26="", S30="")), 1, IF(AND(S70="x", AND(S26="x", S30="")), 0.5, IF(AND(S70="x", AND(S26="", S30="x")), 0.8, "")))</f>
        <v/>
      </c>
      <c r="BB70" s="367"/>
      <c r="BC70" s="367"/>
      <c r="BD70" s="367"/>
      <c r="BE70" s="367"/>
      <c r="BF70" s="367"/>
      <c r="BG70" s="75"/>
      <c r="BH70" s="69" t="str">
        <f>IF(BG70="x",0.1,"")</f>
        <v/>
      </c>
      <c r="BI70" s="29">
        <f>SUM(I70:I78)</f>
        <v>0</v>
      </c>
      <c r="BJ70" s="29">
        <f>SUM(BA70:BA78)</f>
        <v>0</v>
      </c>
      <c r="BK70" s="29">
        <f>SUM(BH70:BH78)</f>
        <v>0</v>
      </c>
    </row>
    <row r="71" spans="1:64" ht="18.75" customHeight="1" thickBot="1" x14ac:dyDescent="0.35">
      <c r="A71" s="709"/>
      <c r="B71" s="710"/>
      <c r="C71" s="710"/>
      <c r="D71" s="710"/>
      <c r="E71" s="710"/>
      <c r="F71" s="710"/>
      <c r="G71" s="710"/>
      <c r="H71" s="711"/>
      <c r="I71" s="646"/>
      <c r="J71" s="646"/>
      <c r="K71" s="646"/>
      <c r="L71" s="646"/>
      <c r="M71" s="646"/>
      <c r="N71" s="646"/>
      <c r="O71" s="646"/>
      <c r="P71" s="646"/>
      <c r="Q71" s="646"/>
      <c r="R71" s="647"/>
      <c r="S71" s="648"/>
      <c r="T71" s="649"/>
      <c r="U71" s="414"/>
      <c r="V71" s="414"/>
      <c r="W71" s="414"/>
      <c r="X71" s="414"/>
      <c r="Y71" s="414"/>
      <c r="Z71" s="414"/>
      <c r="AA71" s="414"/>
      <c r="AB71" s="414"/>
      <c r="AC71" s="414"/>
      <c r="AD71" s="414"/>
      <c r="AE71" s="414"/>
      <c r="AF71" s="414"/>
      <c r="AG71" s="414"/>
      <c r="AH71" s="414"/>
      <c r="AI71" s="414"/>
      <c r="AJ71" s="414"/>
      <c r="AK71" s="414"/>
      <c r="AL71" s="414"/>
      <c r="AM71" s="414"/>
      <c r="AN71" s="414"/>
      <c r="AO71" s="414"/>
      <c r="AP71" s="414"/>
      <c r="AQ71" s="414"/>
      <c r="AR71" s="414"/>
      <c r="AS71" s="414"/>
      <c r="AT71" s="414"/>
      <c r="AU71" s="414"/>
      <c r="AV71" s="414"/>
      <c r="AW71" s="414"/>
      <c r="AX71" s="414"/>
      <c r="AY71" s="414"/>
      <c r="AZ71" s="414"/>
      <c r="BA71" s="368"/>
      <c r="BB71" s="369"/>
      <c r="BC71" s="369"/>
      <c r="BD71" s="369"/>
      <c r="BE71" s="369"/>
      <c r="BF71" s="369"/>
      <c r="BG71" s="76"/>
      <c r="BH71" s="77"/>
    </row>
    <row r="72" spans="1:64" ht="32.15" customHeight="1" thickTop="1" thickBot="1" x14ac:dyDescent="0.35">
      <c r="A72" s="44"/>
      <c r="B72" s="619" t="s">
        <v>130</v>
      </c>
      <c r="C72" s="620"/>
      <c r="D72" s="620"/>
      <c r="E72" s="620"/>
      <c r="F72" s="620"/>
      <c r="G72" s="620"/>
      <c r="H72" s="621"/>
      <c r="I72" s="622" t="str">
        <f>IF(A72="x",0.3,"")</f>
        <v/>
      </c>
      <c r="J72" s="623"/>
      <c r="K72" s="623"/>
      <c r="L72" s="623"/>
      <c r="M72" s="623"/>
      <c r="N72" s="623"/>
      <c r="O72" s="623"/>
      <c r="P72" s="623"/>
      <c r="Q72" s="623"/>
      <c r="R72" s="623"/>
      <c r="S72" s="757" t="s">
        <v>173</v>
      </c>
      <c r="T72" s="413"/>
      <c r="U72" s="413"/>
      <c r="V72" s="413"/>
      <c r="W72" s="413"/>
      <c r="X72" s="413"/>
      <c r="Y72" s="413"/>
      <c r="Z72" s="413"/>
      <c r="AA72" s="413"/>
      <c r="AB72" s="413"/>
      <c r="AC72" s="413"/>
      <c r="AD72" s="413"/>
      <c r="AE72" s="413"/>
      <c r="AF72" s="413"/>
      <c r="AG72" s="413"/>
      <c r="AH72" s="413"/>
      <c r="AI72" s="413"/>
      <c r="AJ72" s="413"/>
      <c r="AK72" s="413"/>
      <c r="AL72" s="413"/>
      <c r="AM72" s="413"/>
      <c r="AN72" s="413"/>
      <c r="AO72" s="413"/>
      <c r="AP72" s="413"/>
      <c r="AQ72" s="413"/>
      <c r="AR72" s="413"/>
      <c r="AS72" s="413"/>
      <c r="AT72" s="413"/>
      <c r="AU72" s="413"/>
      <c r="AV72" s="413"/>
      <c r="AW72" s="413"/>
      <c r="AX72" s="413"/>
      <c r="AY72" s="413"/>
      <c r="AZ72" s="413"/>
      <c r="BA72" s="581"/>
      <c r="BB72" s="608"/>
      <c r="BC72" s="608"/>
      <c r="BD72" s="608"/>
      <c r="BE72" s="608"/>
      <c r="BF72" s="608"/>
      <c r="BG72" s="42"/>
      <c r="BH72" s="36" t="str">
        <f>IF(BG72="x",0.3,"")</f>
        <v/>
      </c>
    </row>
    <row r="73" spans="1:64" ht="32.15" customHeight="1" thickBot="1" x14ac:dyDescent="0.35">
      <c r="A73" s="53"/>
      <c r="B73" s="749" t="s">
        <v>131</v>
      </c>
      <c r="C73" s="750"/>
      <c r="D73" s="750"/>
      <c r="E73" s="750"/>
      <c r="F73" s="750"/>
      <c r="G73" s="750"/>
      <c r="H73" s="751"/>
      <c r="I73" s="448" t="str">
        <f>IF(A73="x",0.5,"")</f>
        <v/>
      </c>
      <c r="J73" s="449"/>
      <c r="K73" s="449"/>
      <c r="L73" s="449"/>
      <c r="M73" s="449"/>
      <c r="N73" s="449"/>
      <c r="O73" s="449"/>
      <c r="P73" s="449"/>
      <c r="Q73" s="449"/>
      <c r="R73" s="449"/>
      <c r="S73" s="758"/>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4"/>
      <c r="AW73" s="414"/>
      <c r="AX73" s="414"/>
      <c r="AY73" s="414"/>
      <c r="AZ73" s="414"/>
      <c r="BA73" s="368"/>
      <c r="BB73" s="369"/>
      <c r="BC73" s="369"/>
      <c r="BD73" s="369"/>
      <c r="BE73" s="369"/>
      <c r="BF73" s="369"/>
      <c r="BG73" s="9"/>
      <c r="BH73" s="74" t="str">
        <f>IF(BG73="x",0.5,"")</f>
        <v/>
      </c>
    </row>
    <row r="74" spans="1:64" ht="49.5" customHeight="1" thickBot="1" x14ac:dyDescent="0.35">
      <c r="A74" s="78"/>
      <c r="B74" s="110"/>
      <c r="C74" s="110"/>
      <c r="D74" s="110"/>
      <c r="E74" s="110"/>
      <c r="F74" s="110"/>
      <c r="G74" s="110"/>
      <c r="H74" s="111"/>
      <c r="I74" s="450"/>
      <c r="J74" s="451"/>
      <c r="K74" s="451"/>
      <c r="L74" s="451"/>
      <c r="M74" s="451"/>
      <c r="N74" s="451"/>
      <c r="O74" s="451"/>
      <c r="P74" s="451"/>
      <c r="Q74" s="451"/>
      <c r="R74" s="451"/>
      <c r="S74" s="759"/>
      <c r="T74" s="760"/>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4"/>
      <c r="AT74" s="414"/>
      <c r="AU74" s="414"/>
      <c r="AV74" s="414"/>
      <c r="AW74" s="414"/>
      <c r="AX74" s="414"/>
      <c r="AY74" s="414"/>
      <c r="AZ74" s="414"/>
      <c r="BA74" s="761"/>
      <c r="BB74" s="762"/>
      <c r="BC74" s="762"/>
      <c r="BD74" s="762"/>
      <c r="BE74" s="762"/>
      <c r="BF74" s="763"/>
      <c r="BG74" s="12"/>
      <c r="BH74" s="55"/>
    </row>
    <row r="75" spans="1:64" ht="30.75" customHeight="1" thickBot="1" x14ac:dyDescent="0.35">
      <c r="A75" s="115"/>
      <c r="B75" s="110"/>
      <c r="C75" s="110"/>
      <c r="D75" s="110"/>
      <c r="E75" s="110"/>
      <c r="F75" s="110"/>
      <c r="G75" s="110"/>
      <c r="H75" s="111"/>
      <c r="I75" s="450"/>
      <c r="J75" s="451"/>
      <c r="K75" s="451"/>
      <c r="L75" s="451"/>
      <c r="M75" s="451"/>
      <c r="N75" s="451"/>
      <c r="O75" s="451"/>
      <c r="P75" s="451"/>
      <c r="Q75" s="451"/>
      <c r="R75" s="452"/>
      <c r="S75" s="632"/>
      <c r="T75" s="633"/>
      <c r="U75" s="484" t="s">
        <v>245</v>
      </c>
      <c r="V75" s="485"/>
      <c r="W75" s="485"/>
      <c r="X75" s="485"/>
      <c r="Y75" s="485"/>
      <c r="Z75" s="485"/>
      <c r="AA75" s="485"/>
      <c r="AB75" s="485"/>
      <c r="AC75" s="485"/>
      <c r="AD75" s="485"/>
      <c r="AE75" s="485"/>
      <c r="AF75" s="485"/>
      <c r="AG75" s="485"/>
      <c r="AH75" s="485"/>
      <c r="AI75" s="485"/>
      <c r="AJ75" s="485"/>
      <c r="AK75" s="485"/>
      <c r="AL75" s="485"/>
      <c r="AM75" s="485"/>
      <c r="AN75" s="485"/>
      <c r="AO75" s="485"/>
      <c r="AP75" s="485"/>
      <c r="AQ75" s="485"/>
      <c r="AR75" s="485"/>
      <c r="AS75" s="485"/>
      <c r="AT75" s="485"/>
      <c r="AU75" s="485"/>
      <c r="AV75" s="485"/>
      <c r="AW75" s="485"/>
      <c r="AX75" s="485"/>
      <c r="AY75" s="485"/>
      <c r="AZ75" s="485"/>
      <c r="BA75" s="487" t="str">
        <f>IF(AND(S75="x", AND(S26="", S30="")), 1, IF(AND(S75="x", AND(S26="x", S30="")), 0.5, IF(AND(S75="x", AND(S26="", S30="x")), 0.8, "")))</f>
        <v/>
      </c>
      <c r="BB75" s="634"/>
      <c r="BC75" s="634"/>
      <c r="BD75" s="634"/>
      <c r="BE75" s="634"/>
      <c r="BF75" s="635"/>
      <c r="BG75" s="13"/>
      <c r="BH75" s="56"/>
    </row>
    <row r="76" spans="1:64" ht="46.5" customHeight="1" thickBot="1" x14ac:dyDescent="0.35">
      <c r="A76" s="116"/>
      <c r="B76" s="112"/>
      <c r="C76" s="112"/>
      <c r="D76" s="112"/>
      <c r="E76" s="112"/>
      <c r="F76" s="112"/>
      <c r="G76" s="112"/>
      <c r="H76" s="113"/>
      <c r="I76" s="453"/>
      <c r="J76" s="454"/>
      <c r="K76" s="454"/>
      <c r="L76" s="454"/>
      <c r="M76" s="454"/>
      <c r="N76" s="454"/>
      <c r="O76" s="454"/>
      <c r="P76" s="454"/>
      <c r="Q76" s="454"/>
      <c r="R76" s="455"/>
      <c r="S76" s="489"/>
      <c r="T76" s="490"/>
      <c r="U76" s="284" t="s">
        <v>170</v>
      </c>
      <c r="V76" s="491"/>
      <c r="W76" s="491"/>
      <c r="X76" s="491"/>
      <c r="Y76" s="491"/>
      <c r="Z76" s="491"/>
      <c r="AA76" s="491"/>
      <c r="AB76" s="491"/>
      <c r="AC76" s="491"/>
      <c r="AD76" s="491"/>
      <c r="AE76" s="491"/>
      <c r="AF76" s="491"/>
      <c r="AG76" s="491"/>
      <c r="AH76" s="491"/>
      <c r="AI76" s="491"/>
      <c r="AJ76" s="491"/>
      <c r="AK76" s="491"/>
      <c r="AL76" s="491"/>
      <c r="AM76" s="491"/>
      <c r="AN76" s="491"/>
      <c r="AO76" s="491"/>
      <c r="AP76" s="491"/>
      <c r="AQ76" s="491"/>
      <c r="AR76" s="491"/>
      <c r="AS76" s="491"/>
      <c r="AT76" s="491"/>
      <c r="AU76" s="491"/>
      <c r="AV76" s="491"/>
      <c r="AW76" s="491"/>
      <c r="AX76" s="491"/>
      <c r="AY76" s="491"/>
      <c r="AZ76" s="491"/>
      <c r="BA76" s="482" t="str">
        <f>IF(AND(S76="x", AND(S26="", S30="")), 0.8, IF(AND(S76="x", AND(S26="x", S30="")), 0.3, IF(AND(S76="x", AND(S26="", S30="x")), 0.5, "")))</f>
        <v/>
      </c>
      <c r="BB76" s="483"/>
      <c r="BC76" s="483"/>
      <c r="BD76" s="483"/>
      <c r="BE76" s="483"/>
      <c r="BF76" s="631"/>
      <c r="BG76" s="79"/>
      <c r="BH76" s="58"/>
    </row>
    <row r="77" spans="1:64" ht="32.15" customHeight="1" thickTop="1" thickBot="1" x14ac:dyDescent="0.35">
      <c r="A77" s="44"/>
      <c r="B77" s="619" t="s">
        <v>132</v>
      </c>
      <c r="C77" s="620"/>
      <c r="D77" s="620"/>
      <c r="E77" s="620"/>
      <c r="F77" s="620"/>
      <c r="G77" s="620"/>
      <c r="H77" s="621"/>
      <c r="I77" s="622" t="str">
        <f>IF(A77="x",0.8,"")</f>
        <v/>
      </c>
      <c r="J77" s="623"/>
      <c r="K77" s="623"/>
      <c r="L77" s="623"/>
      <c r="M77" s="623"/>
      <c r="N77" s="623"/>
      <c r="O77" s="623"/>
      <c r="P77" s="623"/>
      <c r="Q77" s="623"/>
      <c r="R77" s="624"/>
      <c r="S77" s="642"/>
      <c r="T77" s="643"/>
      <c r="U77" s="397" t="s">
        <v>174</v>
      </c>
      <c r="V77" s="413"/>
      <c r="W77" s="413"/>
      <c r="X77" s="413"/>
      <c r="Y77" s="413"/>
      <c r="Z77" s="413"/>
      <c r="AA77" s="413"/>
      <c r="AB77" s="413"/>
      <c r="AC77" s="413"/>
      <c r="AD77" s="413"/>
      <c r="AE77" s="413"/>
      <c r="AF77" s="413"/>
      <c r="AG77" s="413"/>
      <c r="AH77" s="413"/>
      <c r="AI77" s="413"/>
      <c r="AJ77" s="413"/>
      <c r="AK77" s="413"/>
      <c r="AL77" s="413"/>
      <c r="AM77" s="413"/>
      <c r="AN77" s="413"/>
      <c r="AO77" s="413"/>
      <c r="AP77" s="413"/>
      <c r="AQ77" s="413"/>
      <c r="AR77" s="413"/>
      <c r="AS77" s="413"/>
      <c r="AT77" s="413"/>
      <c r="AU77" s="413"/>
      <c r="AV77" s="413"/>
      <c r="AW77" s="413"/>
      <c r="AX77" s="413"/>
      <c r="AY77" s="413"/>
      <c r="AZ77" s="413"/>
      <c r="BA77" s="581" t="str">
        <f>IF(AND(S77="x", AND(S26="", S30="")), 1, IF(AND(S77="x", AND(S26="x", S30="")), 0.5, IF(AND(S77="x", AND(S26="", S30="x")), 0.8, "")))</f>
        <v/>
      </c>
      <c r="BB77" s="608"/>
      <c r="BC77" s="608"/>
      <c r="BD77" s="608"/>
      <c r="BE77" s="608"/>
      <c r="BF77" s="609"/>
      <c r="BG77" s="42"/>
      <c r="BH77" s="36" t="str">
        <f>IF(BG77="x",0.8,"")</f>
        <v/>
      </c>
      <c r="BL77" s="7"/>
    </row>
    <row r="78" spans="1:64" ht="63.75" customHeight="1" thickBot="1" x14ac:dyDescent="0.35">
      <c r="A78" s="64"/>
      <c r="B78" s="636" t="s">
        <v>116</v>
      </c>
      <c r="C78" s="364"/>
      <c r="D78" s="364"/>
      <c r="E78" s="364"/>
      <c r="F78" s="364"/>
      <c r="G78" s="364"/>
      <c r="H78" s="365"/>
      <c r="I78" s="637" t="str">
        <f>IF(A78="x",1,"")</f>
        <v/>
      </c>
      <c r="J78" s="638"/>
      <c r="K78" s="638"/>
      <c r="L78" s="638"/>
      <c r="M78" s="638"/>
      <c r="N78" s="638"/>
      <c r="O78" s="638"/>
      <c r="P78" s="638"/>
      <c r="Q78" s="638"/>
      <c r="R78" s="638"/>
      <c r="S78" s="639"/>
      <c r="T78" s="640"/>
      <c r="U78" s="415"/>
      <c r="V78" s="415"/>
      <c r="W78" s="415"/>
      <c r="X78" s="415"/>
      <c r="Y78" s="415"/>
      <c r="Z78" s="415"/>
      <c r="AA78" s="415"/>
      <c r="AB78" s="415"/>
      <c r="AC78" s="415"/>
      <c r="AD78" s="415"/>
      <c r="AE78" s="415"/>
      <c r="AF78" s="415"/>
      <c r="AG78" s="415"/>
      <c r="AH78" s="415"/>
      <c r="AI78" s="415"/>
      <c r="AJ78" s="415"/>
      <c r="AK78" s="415"/>
      <c r="AL78" s="415"/>
      <c r="AM78" s="415"/>
      <c r="AN78" s="415"/>
      <c r="AO78" s="415"/>
      <c r="AP78" s="415"/>
      <c r="AQ78" s="415"/>
      <c r="AR78" s="415"/>
      <c r="AS78" s="415"/>
      <c r="AT78" s="415"/>
      <c r="AU78" s="415"/>
      <c r="AV78" s="415"/>
      <c r="AW78" s="415"/>
      <c r="AX78" s="415"/>
      <c r="AY78" s="415"/>
      <c r="AZ78" s="415"/>
      <c r="BA78" s="482"/>
      <c r="BB78" s="483"/>
      <c r="BC78" s="483"/>
      <c r="BD78" s="483"/>
      <c r="BE78" s="483"/>
      <c r="BF78" s="610"/>
      <c r="BG78" s="65"/>
      <c r="BH78" s="66" t="str">
        <f>IF(BG78="x",1,"")</f>
        <v/>
      </c>
    </row>
    <row r="79" spans="1:64" ht="29.25" customHeight="1" thickTop="1" x14ac:dyDescent="0.3">
      <c r="A79" s="435" t="s">
        <v>128</v>
      </c>
      <c r="B79" s="436"/>
      <c r="C79" s="436"/>
      <c r="D79" s="436"/>
      <c r="E79" s="436"/>
      <c r="F79" s="436"/>
      <c r="G79" s="436"/>
      <c r="H79" s="436"/>
      <c r="I79" s="436"/>
      <c r="J79" s="436"/>
      <c r="K79" s="436"/>
      <c r="L79" s="436"/>
      <c r="M79" s="436"/>
      <c r="N79" s="436"/>
      <c r="O79" s="436"/>
      <c r="P79" s="436"/>
      <c r="Q79" s="436"/>
      <c r="R79" s="436"/>
      <c r="S79" s="436"/>
      <c r="T79" s="436"/>
      <c r="U79" s="436"/>
      <c r="V79" s="436"/>
      <c r="W79" s="436"/>
      <c r="X79" s="436"/>
      <c r="Y79" s="436"/>
      <c r="Z79" s="436"/>
      <c r="AA79" s="436"/>
      <c r="AB79" s="436"/>
      <c r="AC79" s="436"/>
      <c r="AD79" s="436"/>
      <c r="AE79" s="436"/>
      <c r="AF79" s="436"/>
      <c r="AG79" s="436"/>
      <c r="AH79" s="436"/>
      <c r="AI79" s="436"/>
      <c r="AJ79" s="436"/>
      <c r="AK79" s="436"/>
      <c r="AL79" s="436"/>
      <c r="AM79" s="436"/>
      <c r="AN79" s="436"/>
      <c r="AO79" s="436"/>
      <c r="AP79" s="436"/>
      <c r="AQ79" s="436"/>
      <c r="AR79" s="436"/>
      <c r="AS79" s="436"/>
      <c r="AT79" s="436"/>
      <c r="AU79" s="436"/>
      <c r="AV79" s="436"/>
      <c r="AW79" s="436"/>
      <c r="AX79" s="436"/>
      <c r="AY79" s="436"/>
      <c r="AZ79" s="436"/>
      <c r="BA79" s="436"/>
      <c r="BB79" s="436"/>
      <c r="BC79" s="436"/>
      <c r="BD79" s="436"/>
      <c r="BE79" s="436"/>
      <c r="BF79" s="436"/>
      <c r="BG79" s="436"/>
      <c r="BH79" s="437"/>
    </row>
    <row r="80" spans="1:64" ht="7.5" customHeight="1" thickBot="1" x14ac:dyDescent="0.35">
      <c r="A80" s="889"/>
      <c r="B80" s="889"/>
      <c r="C80" s="889"/>
      <c r="D80" s="889"/>
      <c r="E80" s="889"/>
      <c r="F80" s="889"/>
      <c r="G80" s="889"/>
      <c r="H80" s="889"/>
      <c r="I80" s="889"/>
      <c r="J80" s="889"/>
      <c r="K80" s="889"/>
      <c r="L80" s="889"/>
      <c r="M80" s="889"/>
      <c r="N80" s="889"/>
      <c r="O80" s="889"/>
      <c r="P80" s="889"/>
      <c r="Q80" s="889"/>
      <c r="R80" s="889"/>
      <c r="S80" s="889"/>
      <c r="T80" s="889"/>
      <c r="U80" s="889"/>
      <c r="V80" s="889"/>
      <c r="W80" s="889"/>
      <c r="X80" s="889"/>
      <c r="Y80" s="889"/>
      <c r="Z80" s="889"/>
      <c r="AA80" s="889"/>
      <c r="AB80" s="889"/>
      <c r="AC80" s="889"/>
      <c r="AD80" s="889"/>
      <c r="AE80" s="889"/>
      <c r="AF80" s="889"/>
      <c r="AG80" s="889"/>
      <c r="AH80" s="889"/>
      <c r="AI80" s="889"/>
      <c r="AJ80" s="889"/>
      <c r="AK80" s="889"/>
      <c r="AL80" s="889"/>
      <c r="AM80" s="889"/>
      <c r="AN80" s="889"/>
      <c r="AO80" s="889"/>
      <c r="AP80" s="889"/>
      <c r="AQ80" s="889"/>
      <c r="AR80" s="889"/>
      <c r="AS80" s="889"/>
      <c r="AT80" s="889"/>
      <c r="AU80" s="889"/>
      <c r="AV80" s="889"/>
      <c r="AW80" s="889"/>
      <c r="AX80" s="889"/>
      <c r="AY80" s="889"/>
      <c r="AZ80" s="889"/>
      <c r="BA80" s="889"/>
      <c r="BB80" s="889"/>
      <c r="BC80" s="889"/>
      <c r="BD80" s="889"/>
      <c r="BE80" s="889"/>
      <c r="BF80" s="889"/>
      <c r="BG80" s="889"/>
      <c r="BH80" s="889"/>
    </row>
    <row r="81" spans="1:66" ht="14" x14ac:dyDescent="0.3">
      <c r="A81" s="428" t="s">
        <v>56</v>
      </c>
      <c r="B81" s="429"/>
      <c r="C81" s="429"/>
      <c r="D81" s="429"/>
      <c r="E81" s="429"/>
      <c r="F81" s="429"/>
      <c r="G81" s="429"/>
      <c r="H81" s="429"/>
      <c r="I81" s="429"/>
      <c r="J81" s="429"/>
      <c r="K81" s="429"/>
      <c r="L81" s="429"/>
      <c r="M81" s="429"/>
      <c r="N81" s="429"/>
      <c r="O81" s="429"/>
      <c r="P81" s="429"/>
      <c r="Q81" s="429"/>
      <c r="R81" s="429"/>
      <c r="S81" s="429"/>
      <c r="T81" s="429"/>
      <c r="U81" s="429"/>
      <c r="V81" s="429"/>
      <c r="W81" s="429"/>
      <c r="X81" s="430"/>
      <c r="Y81" s="611" t="s">
        <v>48</v>
      </c>
      <c r="Z81" s="612"/>
      <c r="AA81" s="612"/>
      <c r="AB81" s="612"/>
      <c r="AC81" s="612"/>
      <c r="AD81" s="612"/>
      <c r="AE81" s="612"/>
      <c r="AF81" s="612"/>
      <c r="AG81" s="612"/>
      <c r="AH81" s="612"/>
      <c r="AI81" s="612"/>
      <c r="AJ81" s="613"/>
      <c r="AK81" s="613"/>
      <c r="AL81" s="613"/>
      <c r="AM81" s="614"/>
      <c r="AN81" s="420" t="s">
        <v>49</v>
      </c>
      <c r="AO81" s="420"/>
      <c r="AP81" s="420"/>
      <c r="AQ81" s="420"/>
      <c r="AR81" s="420"/>
      <c r="AS81" s="420"/>
      <c r="AT81" s="420"/>
      <c r="AU81" s="421"/>
      <c r="AV81" s="422"/>
      <c r="AW81" s="422"/>
      <c r="AX81" s="422"/>
      <c r="AY81" s="625"/>
      <c r="AZ81" s="626"/>
      <c r="BA81" s="425" t="s">
        <v>42</v>
      </c>
      <c r="BB81" s="426"/>
      <c r="BC81" s="426"/>
      <c r="BD81" s="426"/>
      <c r="BE81" s="426"/>
      <c r="BF81" s="426"/>
      <c r="BG81" s="426"/>
      <c r="BH81" s="426"/>
      <c r="BJ81" s="3"/>
    </row>
    <row r="82" spans="1:66" ht="15.75" customHeight="1" x14ac:dyDescent="0.3">
      <c r="A82" s="431"/>
      <c r="B82" s="432"/>
      <c r="C82" s="432"/>
      <c r="D82" s="432"/>
      <c r="E82" s="432"/>
      <c r="F82" s="432"/>
      <c r="G82" s="432"/>
      <c r="H82" s="432"/>
      <c r="I82" s="432"/>
      <c r="J82" s="432"/>
      <c r="K82" s="432"/>
      <c r="L82" s="432"/>
      <c r="M82" s="432"/>
      <c r="N82" s="432"/>
      <c r="O82" s="432"/>
      <c r="P82" s="432"/>
      <c r="Q82" s="432"/>
      <c r="R82" s="432"/>
      <c r="S82" s="432"/>
      <c r="T82" s="432"/>
      <c r="U82" s="432"/>
      <c r="V82" s="432"/>
      <c r="W82" s="432"/>
      <c r="X82" s="433"/>
      <c r="Y82" s="615"/>
      <c r="Z82" s="616"/>
      <c r="AA82" s="616"/>
      <c r="AB82" s="616"/>
      <c r="AC82" s="616"/>
      <c r="AD82" s="616"/>
      <c r="AE82" s="616"/>
      <c r="AF82" s="616"/>
      <c r="AG82" s="616"/>
      <c r="AH82" s="616"/>
      <c r="AI82" s="616"/>
      <c r="AJ82" s="616"/>
      <c r="AK82" s="616"/>
      <c r="AL82" s="616"/>
      <c r="AM82" s="617"/>
      <c r="AN82" s="423"/>
      <c r="AO82" s="423"/>
      <c r="AP82" s="423"/>
      <c r="AQ82" s="423"/>
      <c r="AR82" s="423"/>
      <c r="AS82" s="423"/>
      <c r="AT82" s="423"/>
      <c r="AU82" s="423"/>
      <c r="AV82" s="424"/>
      <c r="AW82" s="424"/>
      <c r="AX82" s="424"/>
      <c r="AY82" s="627"/>
      <c r="AZ82" s="628"/>
      <c r="BA82" s="427"/>
      <c r="BB82" s="427"/>
      <c r="BC82" s="427"/>
      <c r="BD82" s="427"/>
      <c r="BE82" s="427"/>
      <c r="BF82" s="427"/>
      <c r="BG82" s="427"/>
      <c r="BH82" s="427"/>
      <c r="BJ82" s="3"/>
    </row>
    <row r="83" spans="1:66" s="1" customFormat="1" ht="15.5" x14ac:dyDescent="0.3">
      <c r="A83" s="431"/>
      <c r="B83" s="432"/>
      <c r="C83" s="432"/>
      <c r="D83" s="432"/>
      <c r="E83" s="432"/>
      <c r="F83" s="432"/>
      <c r="G83" s="432"/>
      <c r="H83" s="432"/>
      <c r="I83" s="432"/>
      <c r="J83" s="432"/>
      <c r="K83" s="432"/>
      <c r="L83" s="432"/>
      <c r="M83" s="432"/>
      <c r="N83" s="432"/>
      <c r="O83" s="432"/>
      <c r="P83" s="432"/>
      <c r="Q83" s="432"/>
      <c r="R83" s="432"/>
      <c r="S83" s="432"/>
      <c r="T83" s="432"/>
      <c r="U83" s="432"/>
      <c r="V83" s="432"/>
      <c r="W83" s="432"/>
      <c r="X83" s="433"/>
      <c r="Y83" s="311">
        <f>IF(OR(A10="x",A25="x"),"STOP",IF(AND(A12="x",OR(A26="x",A30="x",A32="x",A34="x"),OR(A49="x",A50="x")),0.7,PRODUCT((2*BI11)+(1*BI25)+(6*BI41))/9))</f>
        <v>0</v>
      </c>
      <c r="Z83" s="312"/>
      <c r="AA83" s="312"/>
      <c r="AB83" s="313"/>
      <c r="AC83" s="15"/>
      <c r="AD83" s="370" t="str">
        <f>IF(BL83="STOP","POOR",IF(BL83&lt;=0.25,"POOR",IF(AND(BL83&gt;0.25,BL83&lt;0.5),"FAIR",IF(AND(BL83&gt;=0.5,BL83&lt;0.75),"GOOD",IF(BL83&gt;=0.75,"EXCELLENT",IF(AND(A12="x",OR(A26="x",A30="x",A32="x",A34="x"),OR(A49="X",A50="x")),"GOOD","ERROR: Recheck Variable Scoring"))))))</f>
        <v>POOR</v>
      </c>
      <c r="AE83" s="370"/>
      <c r="AF83" s="370"/>
      <c r="AG83" s="370"/>
      <c r="AH83" s="370"/>
      <c r="AI83" s="370"/>
      <c r="AJ83" s="370"/>
      <c r="AK83" s="370"/>
      <c r="AL83" s="370"/>
      <c r="AM83" s="371"/>
      <c r="AN83" s="311">
        <f>IF(OR(A10="x",A25="x"),"STOP",IF(AND(A12="x",OR(A26="x",A30="x",A32="x",A34="x"),OR(A62="x",A63="x",A64="x"),OR(A77="x",A78="x")),0.7,PRODUCT(1*(BI11)+2*(BI25)+4*(BI56)+3*(BI70))/10))</f>
        <v>0</v>
      </c>
      <c r="AO83" s="312"/>
      <c r="AP83" s="312"/>
      <c r="AQ83" s="313"/>
      <c r="AR83" s="311" t="str">
        <f>IF(BM83="STOP","POOR",IF(BM83&lt;=0.25,"POOR",IF(AND(BM83&gt;0.25,BM83&lt;0.5),"FAIR",IF(AND(BM83&gt;=0.5,BM83&lt;0.75),"GOOD",IF(BM83&gt;=0.75,"EXCELLENT",IF(AND(A12="x",OR(A26="x",A30="x",A32="x",A34="x"),OR(A62="x",A63="x",A64="x"),OR(A77="x",A78="x")),"GOOD","ERROR: Recheck Variable Scoring"))))))</f>
        <v>POOR</v>
      </c>
      <c r="AS83" s="312"/>
      <c r="AT83" s="312"/>
      <c r="AU83" s="312"/>
      <c r="AV83" s="312"/>
      <c r="AW83" s="312"/>
      <c r="AX83" s="313"/>
      <c r="AY83" s="627"/>
      <c r="AZ83" s="628"/>
      <c r="BA83" s="374">
        <f>IF(OR(A10="x",A25="x"),"STOP",SUM(Y83,AN83)/2)</f>
        <v>0</v>
      </c>
      <c r="BB83" s="375"/>
      <c r="BC83" s="375"/>
      <c r="BD83" s="376"/>
      <c r="BE83" s="374" t="str">
        <f>IF(BN83="STOP", "POOR",IF(BN83&lt;=0.25,"POOR",IF(AND(BN83&gt;0.25,BN83&lt;0.5),"FAIR",IF(AND(BN83&gt;=0.5,BN83&lt;0.75),"GOOD",IF(BN83&gt;=0.75,"EXCELLENT", "ERROR: Recheck Variable Scoring")))))</f>
        <v>POOR</v>
      </c>
      <c r="BF83" s="375"/>
      <c r="BG83" s="375"/>
      <c r="BH83" s="376"/>
      <c r="BI83" s="3"/>
      <c r="BJ83" s="3"/>
      <c r="BK83" s="3"/>
      <c r="BL83" s="7">
        <f>IF(Y83="STOP", "STOP",ROUND(Y83,2))</f>
        <v>0</v>
      </c>
      <c r="BM83" s="7">
        <f>IF(AN83="STOP", "STOP",ROUND(AN83,2))</f>
        <v>0</v>
      </c>
      <c r="BN83" s="7">
        <f>IF(BA83="STOP", "STOP",ROUND(BA83,2))</f>
        <v>0</v>
      </c>
    </row>
    <row r="84" spans="1:66" s="1" customFormat="1" ht="16" thickBot="1" x14ac:dyDescent="0.35">
      <c r="A84" s="434"/>
      <c r="B84" s="372"/>
      <c r="C84" s="372"/>
      <c r="D84" s="372"/>
      <c r="E84" s="372"/>
      <c r="F84" s="372"/>
      <c r="G84" s="372"/>
      <c r="H84" s="372"/>
      <c r="I84" s="372"/>
      <c r="J84" s="372"/>
      <c r="K84" s="372"/>
      <c r="L84" s="372"/>
      <c r="M84" s="372"/>
      <c r="N84" s="372"/>
      <c r="O84" s="372"/>
      <c r="P84" s="372"/>
      <c r="Q84" s="372"/>
      <c r="R84" s="372"/>
      <c r="S84" s="372"/>
      <c r="T84" s="372"/>
      <c r="U84" s="372"/>
      <c r="V84" s="372"/>
      <c r="W84" s="372"/>
      <c r="X84" s="373"/>
      <c r="Y84" s="314"/>
      <c r="Z84" s="315"/>
      <c r="AA84" s="315"/>
      <c r="AB84" s="316"/>
      <c r="AC84" s="16"/>
      <c r="AD84" s="372"/>
      <c r="AE84" s="372"/>
      <c r="AF84" s="372"/>
      <c r="AG84" s="372"/>
      <c r="AH84" s="372"/>
      <c r="AI84" s="372"/>
      <c r="AJ84" s="372"/>
      <c r="AK84" s="372"/>
      <c r="AL84" s="372"/>
      <c r="AM84" s="373"/>
      <c r="AN84" s="314"/>
      <c r="AO84" s="315"/>
      <c r="AP84" s="315"/>
      <c r="AQ84" s="316"/>
      <c r="AR84" s="314"/>
      <c r="AS84" s="315"/>
      <c r="AT84" s="315"/>
      <c r="AU84" s="315"/>
      <c r="AV84" s="315"/>
      <c r="AW84" s="315"/>
      <c r="AX84" s="316"/>
      <c r="AY84" s="629"/>
      <c r="AZ84" s="630"/>
      <c r="BA84" s="377"/>
      <c r="BB84" s="378"/>
      <c r="BC84" s="378"/>
      <c r="BD84" s="379"/>
      <c r="BE84" s="377"/>
      <c r="BF84" s="378"/>
      <c r="BG84" s="378"/>
      <c r="BH84" s="379"/>
      <c r="BI84" s="3"/>
      <c r="BJ84" s="3"/>
      <c r="BK84" s="3"/>
    </row>
    <row r="85" spans="1:66" s="1" customFormat="1" ht="14" x14ac:dyDescent="0.3">
      <c r="A85" s="361"/>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6"/>
      <c r="AI85" s="186"/>
      <c r="AJ85" s="186"/>
      <c r="AK85" s="186"/>
      <c r="AL85" s="186"/>
      <c r="AM85" s="186"/>
      <c r="AN85" s="186"/>
      <c r="AO85" s="186"/>
      <c r="AP85" s="186"/>
      <c r="AQ85" s="186"/>
      <c r="AR85" s="186"/>
      <c r="AS85" s="186"/>
      <c r="AT85" s="186"/>
      <c r="AU85" s="186"/>
      <c r="AV85" s="186"/>
      <c r="AW85" s="186"/>
      <c r="AX85" s="186"/>
      <c r="AY85" s="186"/>
      <c r="AZ85" s="186"/>
      <c r="BA85" s="186"/>
      <c r="BB85" s="186"/>
      <c r="BC85" s="186"/>
      <c r="BD85" s="186"/>
      <c r="BE85" s="186"/>
      <c r="BF85" s="186"/>
      <c r="BG85" s="186"/>
      <c r="BH85" s="362"/>
      <c r="BI85" s="3"/>
      <c r="BJ85" s="3"/>
      <c r="BK85" s="3"/>
    </row>
    <row r="86" spans="1:66" ht="13.5" thickBot="1" x14ac:dyDescent="0.35">
      <c r="A86" s="456" t="s">
        <v>43</v>
      </c>
      <c r="B86" s="457"/>
      <c r="C86" s="457"/>
      <c r="D86" s="457"/>
      <c r="E86" s="457"/>
      <c r="F86" s="457"/>
      <c r="G86" s="457"/>
      <c r="H86" s="457"/>
      <c r="I86" s="457"/>
      <c r="J86" s="457"/>
      <c r="K86" s="457"/>
      <c r="L86" s="457"/>
      <c r="M86" s="457"/>
      <c r="N86" s="457"/>
      <c r="O86" s="457"/>
      <c r="P86" s="457"/>
      <c r="Q86" s="457"/>
      <c r="R86" s="457"/>
      <c r="S86" s="457"/>
      <c r="T86" s="457"/>
      <c r="U86" s="457"/>
      <c r="V86" s="457"/>
      <c r="W86" s="457"/>
      <c r="X86" s="457"/>
      <c r="Y86" s="457"/>
      <c r="Z86" s="457"/>
      <c r="AA86" s="457"/>
      <c r="AB86" s="457"/>
      <c r="AC86" s="457"/>
      <c r="AD86" s="457"/>
      <c r="AE86" s="457"/>
      <c r="AF86" s="457"/>
      <c r="AG86" s="457"/>
      <c r="AH86" s="457"/>
      <c r="AI86" s="457"/>
      <c r="AJ86" s="457"/>
      <c r="AK86" s="457"/>
      <c r="AL86" s="457"/>
      <c r="AM86" s="457"/>
      <c r="AN86" s="457"/>
      <c r="AO86" s="457"/>
      <c r="AP86" s="457"/>
      <c r="AQ86" s="457"/>
      <c r="AR86" s="457"/>
      <c r="AS86" s="457"/>
      <c r="AT86" s="457"/>
      <c r="AU86" s="457"/>
      <c r="AV86" s="457"/>
      <c r="AW86" s="457"/>
      <c r="AX86" s="457"/>
      <c r="AY86" s="457"/>
      <c r="AZ86" s="457"/>
      <c r="BA86" s="457"/>
      <c r="BB86" s="457"/>
      <c r="BC86" s="457"/>
      <c r="BD86" s="457"/>
      <c r="BE86" s="457"/>
      <c r="BF86" s="457"/>
      <c r="BG86" s="457"/>
      <c r="BH86" s="458"/>
    </row>
    <row r="87" spans="1:66" ht="13.5" thickTop="1" x14ac:dyDescent="0.3">
      <c r="A87" s="827" t="s">
        <v>57</v>
      </c>
      <c r="B87" s="828"/>
      <c r="C87" s="828"/>
      <c r="D87" s="828"/>
      <c r="E87" s="828"/>
      <c r="F87" s="828"/>
      <c r="G87" s="828"/>
      <c r="H87" s="828"/>
      <c r="I87" s="828"/>
      <c r="J87" s="828"/>
      <c r="K87" s="828"/>
      <c r="L87" s="828"/>
      <c r="M87" s="828"/>
      <c r="N87" s="828"/>
      <c r="O87" s="828"/>
      <c r="P87" s="828"/>
      <c r="Q87" s="828"/>
      <c r="R87" s="828"/>
      <c r="S87" s="828"/>
      <c r="T87" s="828"/>
      <c r="U87" s="828"/>
      <c r="V87" s="828"/>
      <c r="W87" s="828"/>
      <c r="X87" s="828"/>
      <c r="Y87" s="788" t="s">
        <v>50</v>
      </c>
      <c r="Z87" s="789"/>
      <c r="AA87" s="789"/>
      <c r="AB87" s="789"/>
      <c r="AC87" s="789"/>
      <c r="AD87" s="789"/>
      <c r="AE87" s="789"/>
      <c r="AF87" s="789"/>
      <c r="AG87" s="789"/>
      <c r="AH87" s="789"/>
      <c r="AI87" s="789"/>
      <c r="AJ87" s="790"/>
      <c r="AK87" s="790"/>
      <c r="AL87" s="790"/>
      <c r="AM87" s="791"/>
      <c r="AN87" s="788" t="s">
        <v>51</v>
      </c>
      <c r="AO87" s="789"/>
      <c r="AP87" s="789"/>
      <c r="AQ87" s="789"/>
      <c r="AR87" s="789"/>
      <c r="AS87" s="789"/>
      <c r="AT87" s="789"/>
      <c r="AU87" s="793"/>
      <c r="AV87" s="790"/>
      <c r="AW87" s="790"/>
      <c r="AX87" s="791"/>
      <c r="AY87" s="627"/>
      <c r="AZ87" s="628"/>
      <c r="BA87" s="279" t="s">
        <v>52</v>
      </c>
      <c r="BB87" s="798"/>
      <c r="BC87" s="798"/>
      <c r="BD87" s="798"/>
      <c r="BE87" s="798"/>
      <c r="BF87" s="798"/>
      <c r="BG87" s="798"/>
      <c r="BH87" s="798"/>
    </row>
    <row r="88" spans="1:66" ht="16.5" customHeight="1" x14ac:dyDescent="0.3">
      <c r="A88" s="829"/>
      <c r="B88" s="828"/>
      <c r="C88" s="828"/>
      <c r="D88" s="828"/>
      <c r="E88" s="828"/>
      <c r="F88" s="828"/>
      <c r="G88" s="828"/>
      <c r="H88" s="828"/>
      <c r="I88" s="828"/>
      <c r="J88" s="828"/>
      <c r="K88" s="828"/>
      <c r="L88" s="828"/>
      <c r="M88" s="828"/>
      <c r="N88" s="828"/>
      <c r="O88" s="828"/>
      <c r="P88" s="828"/>
      <c r="Q88" s="828"/>
      <c r="R88" s="828"/>
      <c r="S88" s="828"/>
      <c r="T88" s="828"/>
      <c r="U88" s="828"/>
      <c r="V88" s="828"/>
      <c r="W88" s="828"/>
      <c r="X88" s="828"/>
      <c r="Y88" s="792"/>
      <c r="Z88" s="793"/>
      <c r="AA88" s="793"/>
      <c r="AB88" s="793"/>
      <c r="AC88" s="794"/>
      <c r="AD88" s="794"/>
      <c r="AE88" s="794"/>
      <c r="AF88" s="794"/>
      <c r="AG88" s="794"/>
      <c r="AH88" s="794"/>
      <c r="AI88" s="794"/>
      <c r="AJ88" s="795"/>
      <c r="AK88" s="795"/>
      <c r="AL88" s="795"/>
      <c r="AM88" s="796"/>
      <c r="AN88" s="797"/>
      <c r="AO88" s="794"/>
      <c r="AP88" s="794"/>
      <c r="AQ88" s="794"/>
      <c r="AR88" s="794"/>
      <c r="AS88" s="794"/>
      <c r="AT88" s="794"/>
      <c r="AU88" s="794"/>
      <c r="AV88" s="795"/>
      <c r="AW88" s="795"/>
      <c r="AX88" s="796"/>
      <c r="AY88" s="627"/>
      <c r="AZ88" s="628"/>
      <c r="BA88" s="799"/>
      <c r="BB88" s="799"/>
      <c r="BC88" s="799"/>
      <c r="BD88" s="799"/>
      <c r="BE88" s="799"/>
      <c r="BF88" s="799"/>
      <c r="BG88" s="799"/>
      <c r="BH88" s="799"/>
    </row>
    <row r="89" spans="1:66" ht="16" thickBot="1" x14ac:dyDescent="0.35">
      <c r="A89" s="830"/>
      <c r="B89" s="831"/>
      <c r="C89" s="831"/>
      <c r="D89" s="831"/>
      <c r="E89" s="831"/>
      <c r="F89" s="831"/>
      <c r="G89" s="831"/>
      <c r="H89" s="831"/>
      <c r="I89" s="831"/>
      <c r="J89" s="831"/>
      <c r="K89" s="831"/>
      <c r="L89" s="831"/>
      <c r="M89" s="831"/>
      <c r="N89" s="831"/>
      <c r="O89" s="831"/>
      <c r="P89" s="831"/>
      <c r="Q89" s="831"/>
      <c r="R89" s="831"/>
      <c r="S89" s="831"/>
      <c r="T89" s="831"/>
      <c r="U89" s="831"/>
      <c r="V89" s="831"/>
      <c r="W89" s="831"/>
      <c r="X89" s="831"/>
      <c r="Y89" s="476">
        <f>IF(AND(S12="x",OR(S32="x",S34="x")),0.7,PRODUCT((2*BJ11)+(1*BJ25)+(6*BJ41))/9)</f>
        <v>0</v>
      </c>
      <c r="Z89" s="476"/>
      <c r="AA89" s="476"/>
      <c r="AB89" s="476"/>
      <c r="AC89" s="117"/>
      <c r="AD89" s="477" t="str">
        <f>IF(BL89&lt;=0.25,"POOR",IF(AND(BL89&gt;0.25,BL89&lt;0.5),"FAIR",IF(AND(BL89&gt;=0.5,BL89&lt;0.75),"GOOD",IF(BL89&gt;=0.75,"EXCELLENT",IF(AND(S12="x",OR(S32="x",S34="x")),"GOOD","ERROR: Recheck Variable Scoring")))))</f>
        <v>POOR</v>
      </c>
      <c r="AE89" s="477"/>
      <c r="AF89" s="477"/>
      <c r="AG89" s="477"/>
      <c r="AH89" s="477"/>
      <c r="AI89" s="477"/>
      <c r="AJ89" s="477"/>
      <c r="AK89" s="477"/>
      <c r="AL89" s="477"/>
      <c r="AM89" s="478"/>
      <c r="AN89" s="479">
        <f>IF(AND(S12="x",OR(S32="x",S34="x")),0.7,PRODUCT(1*(BJ11)+2*(BJ25)+4*(BJ56)+3*(BJ70))/10)</f>
        <v>0</v>
      </c>
      <c r="AO89" s="480"/>
      <c r="AP89" s="480"/>
      <c r="AQ89" s="481"/>
      <c r="AR89" s="479" t="str">
        <f>IF(BM89&lt;=0.25,"POOR",IF(AND(BM89&gt;0.25,BM89&lt;0.5),"FAIR",IF(AND(BM89&gt;=0.5,BM89&lt;0.75),"GOOD",IF(BM89&gt;=0.75,"EXCELLENT",IF(AND(S12="x",OR(S32="x",S34="x")),"GOOD","ERROR: Recheck Variable Scoring")))))</f>
        <v>POOR</v>
      </c>
      <c r="AS89" s="480"/>
      <c r="AT89" s="480"/>
      <c r="AU89" s="480"/>
      <c r="AV89" s="480"/>
      <c r="AW89" s="480"/>
      <c r="AX89" s="481"/>
      <c r="AY89" s="629"/>
      <c r="AZ89" s="630"/>
      <c r="BA89" s="479">
        <f>SUM(Y89,AN89)/2</f>
        <v>0</v>
      </c>
      <c r="BB89" s="480"/>
      <c r="BC89" s="480"/>
      <c r="BD89" s="481"/>
      <c r="BE89" s="308" t="str">
        <f>IF(BN89&lt;=0.25,"POOR",IF(AND(BN89&gt;0.25,BN89&lt;0.5),"FAIR",IF(AND(BN89&gt;=0.5,BN89&lt;0.75),"GOOD",IF(BN89&gt;=0.75,"EXCELLENT","ERROR: Recheck Variable Scoring"))))</f>
        <v>POOR</v>
      </c>
      <c r="BF89" s="309"/>
      <c r="BG89" s="309"/>
      <c r="BH89" s="310"/>
      <c r="BL89" s="7">
        <f>ROUND(Y89,2)</f>
        <v>0</v>
      </c>
      <c r="BM89" s="7">
        <f>ROUND(AN89,2)</f>
        <v>0</v>
      </c>
      <c r="BN89" s="7">
        <f>ROUND(BA89,2)</f>
        <v>0</v>
      </c>
    </row>
    <row r="90" spans="1:66" x14ac:dyDescent="0.3">
      <c r="A90" s="824"/>
      <c r="B90" s="825"/>
      <c r="C90" s="825"/>
      <c r="D90" s="825"/>
      <c r="E90" s="825"/>
      <c r="F90" s="825"/>
      <c r="G90" s="825"/>
      <c r="H90" s="825"/>
      <c r="I90" s="825"/>
      <c r="J90" s="825"/>
      <c r="K90" s="825"/>
      <c r="L90" s="825"/>
      <c r="M90" s="825"/>
      <c r="N90" s="825"/>
      <c r="O90" s="825"/>
      <c r="P90" s="825"/>
      <c r="Q90" s="825"/>
      <c r="R90" s="825"/>
      <c r="S90" s="825"/>
      <c r="T90" s="825"/>
      <c r="U90" s="825"/>
      <c r="V90" s="825"/>
      <c r="W90" s="825"/>
      <c r="X90" s="825"/>
      <c r="Y90" s="186"/>
      <c r="Z90" s="186"/>
      <c r="AA90" s="186"/>
      <c r="AB90" s="186"/>
      <c r="AC90" s="825"/>
      <c r="AD90" s="825"/>
      <c r="AE90" s="825"/>
      <c r="AF90" s="825"/>
      <c r="AG90" s="825"/>
      <c r="AH90" s="825"/>
      <c r="AI90" s="825"/>
      <c r="AJ90" s="825"/>
      <c r="AK90" s="825"/>
      <c r="AL90" s="825"/>
      <c r="AM90" s="825"/>
      <c r="AN90" s="825"/>
      <c r="AO90" s="825"/>
      <c r="AP90" s="825"/>
      <c r="AQ90" s="825"/>
      <c r="AR90" s="825"/>
      <c r="AS90" s="825"/>
      <c r="AT90" s="825"/>
      <c r="AU90" s="825"/>
      <c r="AV90" s="825"/>
      <c r="AW90" s="825"/>
      <c r="AX90" s="825"/>
      <c r="AY90" s="825"/>
      <c r="AZ90" s="825"/>
      <c r="BA90" s="825"/>
      <c r="BB90" s="825"/>
      <c r="BC90" s="825"/>
      <c r="BD90" s="825"/>
      <c r="BE90" s="825"/>
      <c r="BF90" s="825"/>
      <c r="BG90" s="825"/>
      <c r="BH90" s="826"/>
    </row>
    <row r="91" spans="1:66" s="27" customFormat="1" ht="16" thickBot="1" x14ac:dyDescent="0.35">
      <c r="A91" s="507" t="s">
        <v>44</v>
      </c>
      <c r="B91" s="508"/>
      <c r="C91" s="508"/>
      <c r="D91" s="508"/>
      <c r="E91" s="508"/>
      <c r="F91" s="508"/>
      <c r="G91" s="508"/>
      <c r="H91" s="508"/>
      <c r="I91" s="508"/>
      <c r="J91" s="508"/>
      <c r="K91" s="508"/>
      <c r="L91" s="508"/>
      <c r="M91" s="508"/>
      <c r="N91" s="508"/>
      <c r="O91" s="508"/>
      <c r="P91" s="508"/>
      <c r="Q91" s="508"/>
      <c r="R91" s="508"/>
      <c r="S91" s="508"/>
      <c r="T91" s="508"/>
      <c r="U91" s="508"/>
      <c r="V91" s="508"/>
      <c r="W91" s="508"/>
      <c r="X91" s="508"/>
      <c r="Y91" s="508"/>
      <c r="Z91" s="508"/>
      <c r="AA91" s="508"/>
      <c r="AB91" s="508"/>
      <c r="AC91" s="508"/>
      <c r="AD91" s="508"/>
      <c r="AE91" s="508"/>
      <c r="AF91" s="508"/>
      <c r="AG91" s="508"/>
      <c r="AH91" s="508"/>
      <c r="AI91" s="508"/>
      <c r="AJ91" s="508"/>
      <c r="AK91" s="508"/>
      <c r="AL91" s="508"/>
      <c r="AM91" s="508"/>
      <c r="AN91" s="508"/>
      <c r="AO91" s="508"/>
      <c r="AP91" s="508"/>
      <c r="AQ91" s="508"/>
      <c r="AR91" s="508"/>
      <c r="AS91" s="508"/>
      <c r="AT91" s="508"/>
      <c r="AU91" s="508"/>
      <c r="AV91" s="508"/>
      <c r="AW91" s="508"/>
      <c r="AX91" s="508"/>
      <c r="AY91" s="508"/>
      <c r="AZ91" s="508"/>
      <c r="BA91" s="508"/>
      <c r="BB91" s="508"/>
      <c r="BC91" s="508"/>
      <c r="BD91" s="508"/>
      <c r="BE91" s="508"/>
      <c r="BF91" s="508"/>
      <c r="BG91" s="508"/>
      <c r="BH91" s="509"/>
      <c r="BI91" s="4"/>
      <c r="BJ91" s="4"/>
      <c r="BK91" s="4"/>
    </row>
    <row r="92" spans="1:66" s="27" customFormat="1" ht="16" thickTop="1" x14ac:dyDescent="0.3">
      <c r="A92" s="800" t="s">
        <v>58</v>
      </c>
      <c r="B92" s="801"/>
      <c r="C92" s="801"/>
      <c r="D92" s="801"/>
      <c r="E92" s="801"/>
      <c r="F92" s="801"/>
      <c r="G92" s="801"/>
      <c r="H92" s="801"/>
      <c r="I92" s="801"/>
      <c r="J92" s="801"/>
      <c r="K92" s="801"/>
      <c r="L92" s="801"/>
      <c r="M92" s="801"/>
      <c r="N92" s="801"/>
      <c r="O92" s="801"/>
      <c r="P92" s="801"/>
      <c r="Q92" s="801"/>
      <c r="R92" s="801"/>
      <c r="S92" s="801"/>
      <c r="T92" s="801"/>
      <c r="U92" s="801"/>
      <c r="V92" s="801"/>
      <c r="W92" s="801"/>
      <c r="X92" s="802"/>
      <c r="Y92" s="807" t="s">
        <v>53</v>
      </c>
      <c r="Z92" s="808"/>
      <c r="AA92" s="808"/>
      <c r="AB92" s="808"/>
      <c r="AC92" s="808"/>
      <c r="AD92" s="808"/>
      <c r="AE92" s="808"/>
      <c r="AF92" s="808"/>
      <c r="AG92" s="808"/>
      <c r="AH92" s="808"/>
      <c r="AI92" s="808"/>
      <c r="AJ92" s="809"/>
      <c r="AK92" s="809"/>
      <c r="AL92" s="809"/>
      <c r="AM92" s="810"/>
      <c r="AN92" s="814" t="s">
        <v>54</v>
      </c>
      <c r="AO92" s="814"/>
      <c r="AP92" s="814"/>
      <c r="AQ92" s="814"/>
      <c r="AR92" s="814"/>
      <c r="AS92" s="814"/>
      <c r="AT92" s="814"/>
      <c r="AU92" s="815"/>
      <c r="AV92" s="816"/>
      <c r="AW92" s="816"/>
      <c r="AX92" s="816"/>
      <c r="AY92" s="819"/>
      <c r="AZ92" s="628"/>
      <c r="BA92" s="820" t="s">
        <v>55</v>
      </c>
      <c r="BB92" s="821"/>
      <c r="BC92" s="821"/>
      <c r="BD92" s="821"/>
      <c r="BE92" s="821"/>
      <c r="BF92" s="821"/>
      <c r="BG92" s="821"/>
      <c r="BH92" s="821"/>
      <c r="BI92" s="4"/>
      <c r="BJ92" s="4"/>
      <c r="BK92" s="4"/>
    </row>
    <row r="93" spans="1:66" s="27" customFormat="1" ht="15.5" x14ac:dyDescent="0.3">
      <c r="A93" s="803"/>
      <c r="B93" s="801"/>
      <c r="C93" s="801"/>
      <c r="D93" s="801"/>
      <c r="E93" s="801"/>
      <c r="F93" s="801"/>
      <c r="G93" s="801"/>
      <c r="H93" s="801"/>
      <c r="I93" s="801"/>
      <c r="J93" s="801"/>
      <c r="K93" s="801"/>
      <c r="L93" s="801"/>
      <c r="M93" s="801"/>
      <c r="N93" s="801"/>
      <c r="O93" s="801"/>
      <c r="P93" s="801"/>
      <c r="Q93" s="801"/>
      <c r="R93" s="801"/>
      <c r="S93" s="801"/>
      <c r="T93" s="801"/>
      <c r="U93" s="801"/>
      <c r="V93" s="801"/>
      <c r="W93" s="801"/>
      <c r="X93" s="802"/>
      <c r="Y93" s="811"/>
      <c r="Z93" s="812"/>
      <c r="AA93" s="812"/>
      <c r="AB93" s="812"/>
      <c r="AC93" s="812"/>
      <c r="AD93" s="812"/>
      <c r="AE93" s="812"/>
      <c r="AF93" s="812"/>
      <c r="AG93" s="812"/>
      <c r="AH93" s="812"/>
      <c r="AI93" s="812"/>
      <c r="AJ93" s="812"/>
      <c r="AK93" s="812"/>
      <c r="AL93" s="812"/>
      <c r="AM93" s="813"/>
      <c r="AN93" s="817"/>
      <c r="AO93" s="817"/>
      <c r="AP93" s="817"/>
      <c r="AQ93" s="817"/>
      <c r="AR93" s="817"/>
      <c r="AS93" s="817"/>
      <c r="AT93" s="817"/>
      <c r="AU93" s="817"/>
      <c r="AV93" s="818"/>
      <c r="AW93" s="818"/>
      <c r="AX93" s="818"/>
      <c r="AY93" s="627"/>
      <c r="AZ93" s="628"/>
      <c r="BA93" s="822"/>
      <c r="BB93" s="822"/>
      <c r="BC93" s="822"/>
      <c r="BD93" s="822"/>
      <c r="BE93" s="822"/>
      <c r="BF93" s="822"/>
      <c r="BG93" s="822"/>
      <c r="BH93" s="822"/>
      <c r="BI93" s="4"/>
      <c r="BJ93" s="4"/>
      <c r="BK93" s="4"/>
    </row>
    <row r="94" spans="1:66" s="27" customFormat="1" ht="15.5" x14ac:dyDescent="0.3">
      <c r="A94" s="803"/>
      <c r="B94" s="801"/>
      <c r="C94" s="801"/>
      <c r="D94" s="801"/>
      <c r="E94" s="801"/>
      <c r="F94" s="801"/>
      <c r="G94" s="801"/>
      <c r="H94" s="801"/>
      <c r="I94" s="801"/>
      <c r="J94" s="801"/>
      <c r="K94" s="801"/>
      <c r="L94" s="801"/>
      <c r="M94" s="801"/>
      <c r="N94" s="801"/>
      <c r="O94" s="801"/>
      <c r="P94" s="801"/>
      <c r="Q94" s="801"/>
      <c r="R94" s="801"/>
      <c r="S94" s="801"/>
      <c r="T94" s="801"/>
      <c r="U94" s="801"/>
      <c r="V94" s="801"/>
      <c r="W94" s="801"/>
      <c r="X94" s="802"/>
      <c r="Y94" s="501">
        <f>IF(OR(BG10="x",BG25="x"),"STOP",IF(AND(BG12="x",OR(BG26="x",BG30="x",BG32="x",BG34="x"),OR(BG49="x",BG50="x")),0.7,PRODUCT((2*BK11)+(1*BK25)+(6*BK41))/9))</f>
        <v>0</v>
      </c>
      <c r="Z94" s="502"/>
      <c r="AA94" s="502"/>
      <c r="AB94" s="503"/>
      <c r="AC94" s="21"/>
      <c r="AD94" s="832" t="str">
        <f>IF(BL94="STOP","POOR",IF(BL94&lt;=0.25,"POOR",IF(AND(BL94&gt;0.25,BL94&lt;0.5),"FAIR",IF(AND(BL94&gt;=0.5,BL94&lt;0.75),"GOOD",IF(BL94&gt;=0.75,"EXCELLENT",IF(AND(BG12="x",OR(BG26="x",BG30="x",BG32="x",BG34="x"),OR(BG49="x",BG50="x")),"GOOD","ERROR: Recheck Variable Scoring"))))))</f>
        <v>POOR</v>
      </c>
      <c r="AE94" s="832"/>
      <c r="AF94" s="832"/>
      <c r="AG94" s="832"/>
      <c r="AH94" s="832"/>
      <c r="AI94" s="832"/>
      <c r="AJ94" s="832"/>
      <c r="AK94" s="832"/>
      <c r="AL94" s="832"/>
      <c r="AM94" s="833"/>
      <c r="AN94" s="501">
        <f>IF(OR(BG10="x",BG25="x"),"STOP",IF(AND(BG12="x",OR(BG26="x",BG30="x",BG32="x",BG34="x"),OR(BF62="x",BF63="x",BF64="x"),OR(BG77="x",BG78="x")),0.7,PRODUCT(1*(BK11)+2*(BK25)+4*(BK56)+3*(BK70))/10))</f>
        <v>0</v>
      </c>
      <c r="AO94" s="502"/>
      <c r="AP94" s="502"/>
      <c r="AQ94" s="503"/>
      <c r="AR94" s="501" t="str">
        <f>IF(BM94="STOP","POOR",IF(BM94&lt;=0.25,"POOR",IF(AND(BM94&gt;0.25,BM94&lt;0.5),"FAIR",IF(AND(BM94&gt;=0.5,BM94&lt;0.75),"GOOD",IF(BM94&gt;=0.75,"EXCELLENT",IF(AND(BG12="x",OR(BG26="x",BG30="x",BG32="x",BG34="x"),OR(BF62="x",BF63="x",BF64="x"),OR(BG77="x",BG78="x")),"GOOD","ERROR: Recheck Variable Scoring"))))))</f>
        <v>POOR</v>
      </c>
      <c r="AS94" s="502"/>
      <c r="AT94" s="502"/>
      <c r="AU94" s="502"/>
      <c r="AV94" s="502"/>
      <c r="AW94" s="502"/>
      <c r="AX94" s="503"/>
      <c r="AY94" s="627"/>
      <c r="AZ94" s="628"/>
      <c r="BA94" s="493">
        <f>IF(OR(BG10="x",BG25="x"),"STOP",SUM(Y94,AN94)/2)</f>
        <v>0</v>
      </c>
      <c r="BB94" s="493"/>
      <c r="BC94" s="493"/>
      <c r="BD94" s="493"/>
      <c r="BE94" s="495" t="str">
        <f>IF(BN94="STOP", "POOR",IF(BN94&lt;=0.25,"POOR",IF(AND(BN94&gt;0.25,BN94&lt;0.5),"FAIR",IF(AND(BN94&gt;=0.5,BN94&lt;0.75),"GOOD",IF(BN94&gt;=0.75,"EXCELLENT", "ERROR: Recheck Variable Scoring")))))</f>
        <v>POOR</v>
      </c>
      <c r="BF94" s="496"/>
      <c r="BG94" s="496"/>
      <c r="BH94" s="497"/>
      <c r="BI94" s="4"/>
      <c r="BJ94" s="4"/>
      <c r="BK94" s="4"/>
      <c r="BL94" s="7">
        <f>IF(Y94="STOP", "STOP",ROUND(Y94,2))</f>
        <v>0</v>
      </c>
      <c r="BM94" s="7">
        <f>IF(AN94="STOP", "STOP",ROUND(AN94,2))</f>
        <v>0</v>
      </c>
      <c r="BN94" s="7">
        <f>IF(BA94="STOP", "STOP",ROUND(BA94,2))</f>
        <v>0</v>
      </c>
    </row>
    <row r="95" spans="1:66" s="27" customFormat="1" ht="16" thickBot="1" x14ac:dyDescent="0.35">
      <c r="A95" s="804"/>
      <c r="B95" s="805"/>
      <c r="C95" s="805"/>
      <c r="D95" s="805"/>
      <c r="E95" s="805"/>
      <c r="F95" s="805"/>
      <c r="G95" s="805"/>
      <c r="H95" s="805"/>
      <c r="I95" s="805"/>
      <c r="J95" s="805"/>
      <c r="K95" s="805"/>
      <c r="L95" s="805"/>
      <c r="M95" s="805"/>
      <c r="N95" s="805"/>
      <c r="O95" s="805"/>
      <c r="P95" s="805"/>
      <c r="Q95" s="805"/>
      <c r="R95" s="805"/>
      <c r="S95" s="805"/>
      <c r="T95" s="805"/>
      <c r="U95" s="805"/>
      <c r="V95" s="805"/>
      <c r="W95" s="805"/>
      <c r="X95" s="806"/>
      <c r="Y95" s="504"/>
      <c r="Z95" s="505"/>
      <c r="AA95" s="505"/>
      <c r="AB95" s="506"/>
      <c r="AC95" s="22"/>
      <c r="AD95" s="834"/>
      <c r="AE95" s="834"/>
      <c r="AF95" s="834"/>
      <c r="AG95" s="834"/>
      <c r="AH95" s="834"/>
      <c r="AI95" s="834"/>
      <c r="AJ95" s="834"/>
      <c r="AK95" s="834"/>
      <c r="AL95" s="834"/>
      <c r="AM95" s="835"/>
      <c r="AN95" s="504"/>
      <c r="AO95" s="505"/>
      <c r="AP95" s="505"/>
      <c r="AQ95" s="506"/>
      <c r="AR95" s="504"/>
      <c r="AS95" s="505"/>
      <c r="AT95" s="505"/>
      <c r="AU95" s="505"/>
      <c r="AV95" s="505"/>
      <c r="AW95" s="505"/>
      <c r="AX95" s="506"/>
      <c r="AY95" s="629"/>
      <c r="AZ95" s="630"/>
      <c r="BA95" s="494"/>
      <c r="BB95" s="494"/>
      <c r="BC95" s="494"/>
      <c r="BD95" s="494"/>
      <c r="BE95" s="498"/>
      <c r="BF95" s="499"/>
      <c r="BG95" s="499"/>
      <c r="BH95" s="500"/>
      <c r="BI95" s="4"/>
      <c r="BJ95" s="4"/>
      <c r="BK95" s="4"/>
    </row>
    <row r="96" spans="1:66" s="27" customFormat="1" ht="16" thickBot="1" x14ac:dyDescent="0.35">
      <c r="A96" s="823"/>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6"/>
      <c r="AU96" s="186"/>
      <c r="AV96" s="186"/>
      <c r="AW96" s="186"/>
      <c r="AX96" s="186"/>
      <c r="AY96" s="186"/>
      <c r="AZ96" s="186"/>
      <c r="BA96" s="186"/>
      <c r="BB96" s="186"/>
      <c r="BC96" s="186"/>
      <c r="BD96" s="186"/>
      <c r="BE96" s="186"/>
      <c r="BF96" s="186"/>
      <c r="BG96" s="186"/>
      <c r="BH96" s="362"/>
      <c r="BI96" s="4"/>
      <c r="BJ96" s="4"/>
      <c r="BK96" s="4"/>
    </row>
    <row r="97" spans="1:63" s="27" customFormat="1" ht="15" customHeight="1" x14ac:dyDescent="0.3">
      <c r="A97" s="877" t="s">
        <v>35</v>
      </c>
      <c r="B97" s="878"/>
      <c r="C97" s="878"/>
      <c r="D97" s="878"/>
      <c r="E97" s="878"/>
      <c r="F97" s="878"/>
      <c r="G97" s="878"/>
      <c r="H97" s="878"/>
      <c r="I97" s="878"/>
      <c r="J97" s="878"/>
      <c r="K97" s="878"/>
      <c r="L97" s="878"/>
      <c r="M97" s="878"/>
      <c r="N97" s="878"/>
      <c r="O97" s="878"/>
      <c r="P97" s="878"/>
      <c r="Q97" s="878"/>
      <c r="R97" s="878"/>
      <c r="S97" s="878"/>
      <c r="T97" s="878"/>
      <c r="U97" s="878"/>
      <c r="V97" s="878"/>
      <c r="W97" s="878"/>
      <c r="X97" s="878"/>
      <c r="Y97" s="878"/>
      <c r="Z97" s="878"/>
      <c r="AA97" s="878"/>
      <c r="AB97" s="878"/>
      <c r="AC97" s="878"/>
      <c r="AD97" s="878"/>
      <c r="AE97" s="878"/>
      <c r="AF97" s="878"/>
      <c r="AG97" s="878"/>
      <c r="AH97" s="878"/>
      <c r="AI97" s="878"/>
      <c r="AJ97" s="878"/>
      <c r="AK97" s="878"/>
      <c r="AL97" s="878"/>
      <c r="AM97" s="878"/>
      <c r="AN97" s="878"/>
      <c r="AO97" s="878"/>
      <c r="AP97" s="878"/>
      <c r="AQ97" s="878"/>
      <c r="AR97" s="878"/>
      <c r="AS97" s="878"/>
      <c r="AT97" s="878"/>
      <c r="AU97" s="878"/>
      <c r="AV97" s="878"/>
      <c r="AW97" s="878"/>
      <c r="AX97" s="878"/>
      <c r="AY97" s="878"/>
      <c r="AZ97" s="878"/>
      <c r="BA97" s="878"/>
      <c r="BB97" s="878"/>
      <c r="BC97" s="878"/>
      <c r="BD97" s="878"/>
      <c r="BE97" s="878"/>
      <c r="BF97" s="878"/>
      <c r="BG97" s="878"/>
      <c r="BH97" s="879"/>
      <c r="BI97" s="4"/>
      <c r="BJ97" s="4"/>
      <c r="BK97" s="4"/>
    </row>
    <row r="98" spans="1:63" ht="13.5" thickBot="1" x14ac:dyDescent="0.35">
      <c r="A98" s="880"/>
      <c r="B98" s="881"/>
      <c r="C98" s="881"/>
      <c r="D98" s="881"/>
      <c r="E98" s="881"/>
      <c r="F98" s="881"/>
      <c r="G98" s="881"/>
      <c r="H98" s="881"/>
      <c r="I98" s="881"/>
      <c r="J98" s="881"/>
      <c r="K98" s="881"/>
      <c r="L98" s="881"/>
      <c r="M98" s="881"/>
      <c r="N98" s="881"/>
      <c r="O98" s="881"/>
      <c r="P98" s="881"/>
      <c r="Q98" s="881"/>
      <c r="R98" s="881"/>
      <c r="S98" s="881"/>
      <c r="T98" s="881"/>
      <c r="U98" s="881"/>
      <c r="V98" s="881"/>
      <c r="W98" s="881"/>
      <c r="X98" s="881"/>
      <c r="Y98" s="881"/>
      <c r="Z98" s="881"/>
      <c r="AA98" s="881"/>
      <c r="AB98" s="881"/>
      <c r="AC98" s="881"/>
      <c r="AD98" s="881"/>
      <c r="AE98" s="881"/>
      <c r="AF98" s="881"/>
      <c r="AG98" s="881"/>
      <c r="AH98" s="881"/>
      <c r="AI98" s="881"/>
      <c r="AJ98" s="881"/>
      <c r="AK98" s="881"/>
      <c r="AL98" s="881"/>
      <c r="AM98" s="881"/>
      <c r="AN98" s="881"/>
      <c r="AO98" s="881"/>
      <c r="AP98" s="881"/>
      <c r="AQ98" s="881"/>
      <c r="AR98" s="881"/>
      <c r="AS98" s="881"/>
      <c r="AT98" s="881"/>
      <c r="AU98" s="881"/>
      <c r="AV98" s="881"/>
      <c r="AW98" s="881"/>
      <c r="AX98" s="881"/>
      <c r="AY98" s="881"/>
      <c r="AZ98" s="881"/>
      <c r="BA98" s="881"/>
      <c r="BB98" s="881"/>
      <c r="BC98" s="881"/>
      <c r="BD98" s="881"/>
      <c r="BE98" s="881"/>
      <c r="BF98" s="881"/>
      <c r="BG98" s="881"/>
      <c r="BH98" s="882"/>
    </row>
    <row r="99" spans="1:63" ht="14" x14ac:dyDescent="0.3">
      <c r="A99" s="883" t="s">
        <v>11</v>
      </c>
      <c r="B99" s="884"/>
      <c r="C99" s="884"/>
      <c r="D99" s="884"/>
      <c r="E99" s="884"/>
      <c r="F99" s="884"/>
      <c r="G99" s="884"/>
      <c r="H99" s="884"/>
      <c r="I99" s="884"/>
      <c r="J99" s="884"/>
      <c r="K99" s="884"/>
      <c r="L99" s="884"/>
      <c r="M99" s="884"/>
      <c r="N99" s="884"/>
      <c r="O99" s="884"/>
      <c r="P99" s="884"/>
      <c r="Q99" s="884"/>
      <c r="R99" s="884"/>
      <c r="S99" s="884"/>
      <c r="T99" s="884"/>
      <c r="U99" s="884"/>
      <c r="V99" s="884"/>
      <c r="W99" s="884"/>
      <c r="X99" s="884"/>
      <c r="Y99" s="884"/>
      <c r="Z99" s="884"/>
      <c r="AA99" s="884"/>
      <c r="AB99" s="884"/>
      <c r="AC99" s="884"/>
      <c r="AD99" s="884"/>
      <c r="AE99" s="884"/>
      <c r="AF99" s="884"/>
      <c r="AG99" s="884"/>
      <c r="AH99" s="884"/>
      <c r="AI99" s="884"/>
      <c r="AJ99" s="884"/>
      <c r="AK99" s="884"/>
      <c r="AL99" s="884"/>
      <c r="AM99" s="884"/>
      <c r="AN99" s="884"/>
      <c r="AO99" s="884"/>
      <c r="AP99" s="884"/>
      <c r="AQ99" s="884"/>
      <c r="AR99" s="884"/>
      <c r="AS99" s="884"/>
      <c r="AT99" s="884"/>
      <c r="AU99" s="884"/>
      <c r="AV99" s="884"/>
      <c r="AW99" s="884"/>
      <c r="AX99" s="884"/>
      <c r="AY99" s="884"/>
      <c r="AZ99" s="884"/>
      <c r="BA99" s="884"/>
      <c r="BB99" s="884"/>
      <c r="BC99" s="884"/>
      <c r="BD99" s="884"/>
      <c r="BE99" s="884"/>
      <c r="BF99" s="884"/>
      <c r="BG99" s="884"/>
      <c r="BH99" s="885"/>
    </row>
    <row r="100" spans="1:63" ht="14" x14ac:dyDescent="0.3">
      <c r="A100" s="886" t="s">
        <v>12</v>
      </c>
      <c r="B100" s="887"/>
      <c r="C100" s="887"/>
      <c r="D100" s="887"/>
      <c r="E100" s="887"/>
      <c r="F100" s="887"/>
      <c r="G100" s="887"/>
      <c r="H100" s="887"/>
      <c r="I100" s="887"/>
      <c r="J100" s="887"/>
      <c r="K100" s="887"/>
      <c r="L100" s="887"/>
      <c r="M100" s="887"/>
      <c r="N100" s="887"/>
      <c r="O100" s="887"/>
      <c r="P100" s="887"/>
      <c r="Q100" s="887"/>
      <c r="R100" s="887"/>
      <c r="S100" s="887"/>
      <c r="T100" s="887"/>
      <c r="U100" s="887"/>
      <c r="V100" s="887"/>
      <c r="W100" s="887"/>
      <c r="X100" s="887"/>
      <c r="Y100" s="887"/>
      <c r="Z100" s="887"/>
      <c r="AA100" s="887"/>
      <c r="AB100" s="887"/>
      <c r="AC100" s="887"/>
      <c r="AD100" s="887"/>
      <c r="AE100" s="887"/>
      <c r="AF100" s="887"/>
      <c r="AG100" s="887"/>
      <c r="AH100" s="887"/>
      <c r="AI100" s="887"/>
      <c r="AJ100" s="887"/>
      <c r="AK100" s="887"/>
      <c r="AL100" s="887"/>
      <c r="AM100" s="887"/>
      <c r="AN100" s="887"/>
      <c r="AO100" s="887"/>
      <c r="AP100" s="887"/>
      <c r="AQ100" s="887"/>
      <c r="AR100" s="887"/>
      <c r="AS100" s="887"/>
      <c r="AT100" s="887"/>
      <c r="AU100" s="887"/>
      <c r="AV100" s="887"/>
      <c r="AW100" s="887"/>
      <c r="AX100" s="887"/>
      <c r="AY100" s="887"/>
      <c r="AZ100" s="887"/>
      <c r="BA100" s="887"/>
      <c r="BB100" s="887"/>
      <c r="BC100" s="887"/>
      <c r="BD100" s="887"/>
      <c r="BE100" s="887"/>
      <c r="BF100" s="887"/>
      <c r="BG100" s="887"/>
      <c r="BH100" s="888"/>
    </row>
    <row r="101" spans="1:63" ht="14" x14ac:dyDescent="0.3">
      <c r="A101" s="886" t="s">
        <v>13</v>
      </c>
      <c r="B101" s="887"/>
      <c r="C101" s="887"/>
      <c r="D101" s="887"/>
      <c r="E101" s="887"/>
      <c r="F101" s="887"/>
      <c r="G101" s="887"/>
      <c r="H101" s="887"/>
      <c r="I101" s="887"/>
      <c r="J101" s="887"/>
      <c r="K101" s="887"/>
      <c r="L101" s="887"/>
      <c r="M101" s="887"/>
      <c r="N101" s="887"/>
      <c r="O101" s="887"/>
      <c r="P101" s="887"/>
      <c r="Q101" s="887"/>
      <c r="R101" s="887"/>
      <c r="S101" s="887"/>
      <c r="T101" s="887"/>
      <c r="U101" s="887"/>
      <c r="V101" s="887"/>
      <c r="W101" s="887"/>
      <c r="X101" s="887"/>
      <c r="Y101" s="887"/>
      <c r="Z101" s="887"/>
      <c r="AA101" s="887"/>
      <c r="AB101" s="887"/>
      <c r="AC101" s="887"/>
      <c r="AD101" s="887"/>
      <c r="AE101" s="887"/>
      <c r="AF101" s="887"/>
      <c r="AG101" s="887"/>
      <c r="AH101" s="887"/>
      <c r="AI101" s="887"/>
      <c r="AJ101" s="887"/>
      <c r="AK101" s="887"/>
      <c r="AL101" s="887"/>
      <c r="AM101" s="887"/>
      <c r="AN101" s="887"/>
      <c r="AO101" s="887"/>
      <c r="AP101" s="887"/>
      <c r="AQ101" s="887"/>
      <c r="AR101" s="887"/>
      <c r="AS101" s="887"/>
      <c r="AT101" s="887"/>
      <c r="AU101" s="887"/>
      <c r="AV101" s="887"/>
      <c r="AW101" s="887"/>
      <c r="AX101" s="887"/>
      <c r="AY101" s="887"/>
      <c r="AZ101" s="887"/>
      <c r="BA101" s="887"/>
      <c r="BB101" s="887"/>
      <c r="BC101" s="887"/>
      <c r="BD101" s="887"/>
      <c r="BE101" s="887"/>
      <c r="BF101" s="887"/>
      <c r="BG101" s="887"/>
      <c r="BH101" s="888"/>
    </row>
    <row r="102" spans="1:63" ht="14" x14ac:dyDescent="0.3">
      <c r="A102" s="886" t="s">
        <v>14</v>
      </c>
      <c r="B102" s="887"/>
      <c r="C102" s="887"/>
      <c r="D102" s="887"/>
      <c r="E102" s="887"/>
      <c r="F102" s="887"/>
      <c r="G102" s="887"/>
      <c r="H102" s="887"/>
      <c r="I102" s="887"/>
      <c r="J102" s="887"/>
      <c r="K102" s="887"/>
      <c r="L102" s="887"/>
      <c r="M102" s="887"/>
      <c r="N102" s="887"/>
      <c r="O102" s="887"/>
      <c r="P102" s="887"/>
      <c r="Q102" s="887"/>
      <c r="R102" s="887"/>
      <c r="S102" s="887"/>
      <c r="T102" s="887"/>
      <c r="U102" s="887"/>
      <c r="V102" s="887"/>
      <c r="W102" s="887"/>
      <c r="X102" s="887"/>
      <c r="Y102" s="887"/>
      <c r="Z102" s="887"/>
      <c r="AA102" s="887"/>
      <c r="AB102" s="887"/>
      <c r="AC102" s="887"/>
      <c r="AD102" s="887"/>
      <c r="AE102" s="887"/>
      <c r="AF102" s="887"/>
      <c r="AG102" s="887"/>
      <c r="AH102" s="887"/>
      <c r="AI102" s="887"/>
      <c r="AJ102" s="887"/>
      <c r="AK102" s="887"/>
      <c r="AL102" s="887"/>
      <c r="AM102" s="887"/>
      <c r="AN102" s="887"/>
      <c r="AO102" s="887"/>
      <c r="AP102" s="887"/>
      <c r="AQ102" s="887"/>
      <c r="AR102" s="887"/>
      <c r="AS102" s="887"/>
      <c r="AT102" s="887"/>
      <c r="AU102" s="887"/>
      <c r="AV102" s="887"/>
      <c r="AW102" s="887"/>
      <c r="AX102" s="887"/>
      <c r="AY102" s="887"/>
      <c r="AZ102" s="887"/>
      <c r="BA102" s="887"/>
      <c r="BB102" s="887"/>
      <c r="BC102" s="887"/>
      <c r="BD102" s="887"/>
      <c r="BE102" s="887"/>
      <c r="BF102" s="887"/>
      <c r="BG102" s="887"/>
      <c r="BH102" s="888"/>
    </row>
    <row r="103" spans="1:63" ht="16" thickBot="1" x14ac:dyDescent="0.35">
      <c r="A103" s="785"/>
      <c r="B103" s="786"/>
      <c r="C103" s="786"/>
      <c r="D103" s="786"/>
      <c r="E103" s="786"/>
      <c r="F103" s="786"/>
      <c r="G103" s="786"/>
      <c r="H103" s="786"/>
      <c r="I103" s="786"/>
      <c r="J103" s="786"/>
      <c r="K103" s="786"/>
      <c r="L103" s="786"/>
      <c r="M103" s="786"/>
      <c r="N103" s="786"/>
      <c r="O103" s="786"/>
      <c r="P103" s="786"/>
      <c r="Q103" s="786"/>
      <c r="R103" s="786"/>
      <c r="S103" s="786"/>
      <c r="T103" s="786"/>
      <c r="U103" s="786"/>
      <c r="V103" s="786"/>
      <c r="W103" s="786"/>
      <c r="X103" s="786"/>
      <c r="Y103" s="786"/>
      <c r="Z103" s="786"/>
      <c r="AA103" s="786"/>
      <c r="AB103" s="786"/>
      <c r="AC103" s="786"/>
      <c r="AD103" s="786"/>
      <c r="AE103" s="786"/>
      <c r="AF103" s="786"/>
      <c r="AG103" s="786"/>
      <c r="AH103" s="786"/>
      <c r="AI103" s="786"/>
      <c r="AJ103" s="786"/>
      <c r="AK103" s="786"/>
      <c r="AL103" s="786"/>
      <c r="AM103" s="786"/>
      <c r="AN103" s="786"/>
      <c r="AO103" s="786"/>
      <c r="AP103" s="786"/>
      <c r="AQ103" s="786"/>
      <c r="AR103" s="786"/>
      <c r="AS103" s="786"/>
      <c r="AT103" s="786"/>
      <c r="AU103" s="786"/>
      <c r="AV103" s="786"/>
      <c r="AW103" s="786"/>
      <c r="AX103" s="786"/>
      <c r="AY103" s="786"/>
      <c r="AZ103" s="786"/>
      <c r="BA103" s="786"/>
      <c r="BB103" s="786"/>
      <c r="BC103" s="786"/>
      <c r="BD103" s="786"/>
      <c r="BE103" s="786"/>
      <c r="BF103" s="786"/>
      <c r="BG103" s="786"/>
      <c r="BH103" s="787"/>
    </row>
    <row r="104" spans="1:63" ht="16" thickBot="1" x14ac:dyDescent="0.35">
      <c r="A104" s="783" t="s">
        <v>40</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446"/>
      <c r="BA104" s="446"/>
      <c r="BB104" s="446"/>
      <c r="BC104" s="446"/>
      <c r="BD104" s="446"/>
      <c r="BE104" s="446"/>
      <c r="BF104" s="446"/>
      <c r="BG104" s="446"/>
      <c r="BH104" s="784"/>
    </row>
    <row r="105" spans="1:63" ht="13.5" thickTop="1" x14ac:dyDescent="0.3">
      <c r="A105" s="438"/>
      <c r="B105" s="439"/>
      <c r="C105" s="439"/>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c r="AE105" s="439"/>
      <c r="AF105" s="439"/>
      <c r="AG105" s="439"/>
      <c r="AH105" s="439"/>
      <c r="AI105" s="439"/>
      <c r="AJ105" s="439"/>
      <c r="AK105" s="439"/>
      <c r="AL105" s="439"/>
      <c r="AM105" s="439"/>
      <c r="AN105" s="439"/>
      <c r="AO105" s="439"/>
      <c r="AP105" s="439"/>
      <c r="AQ105" s="439"/>
      <c r="AR105" s="439"/>
      <c r="AS105" s="439"/>
      <c r="AT105" s="439"/>
      <c r="AU105" s="439"/>
      <c r="AV105" s="439"/>
      <c r="AW105" s="439"/>
      <c r="AX105" s="439"/>
      <c r="AY105" s="439"/>
      <c r="AZ105" s="439"/>
      <c r="BA105" s="439"/>
      <c r="BB105" s="439"/>
      <c r="BC105" s="439"/>
      <c r="BD105" s="439"/>
      <c r="BE105" s="439"/>
      <c r="BF105" s="439"/>
      <c r="BG105" s="439"/>
      <c r="BH105" s="440"/>
    </row>
    <row r="106" spans="1:63" x14ac:dyDescent="0.3">
      <c r="A106" s="441"/>
      <c r="B106" s="439"/>
      <c r="C106" s="439"/>
      <c r="D106" s="439"/>
      <c r="E106" s="439"/>
      <c r="F106" s="439"/>
      <c r="G106" s="439"/>
      <c r="H106" s="439"/>
      <c r="I106" s="439"/>
      <c r="J106" s="439"/>
      <c r="K106" s="439"/>
      <c r="L106" s="439"/>
      <c r="M106" s="439"/>
      <c r="N106" s="439"/>
      <c r="O106" s="439"/>
      <c r="P106" s="439"/>
      <c r="Q106" s="439"/>
      <c r="R106" s="439"/>
      <c r="S106" s="439"/>
      <c r="T106" s="439"/>
      <c r="U106" s="439"/>
      <c r="V106" s="439"/>
      <c r="W106" s="439"/>
      <c r="X106" s="439"/>
      <c r="Y106" s="439"/>
      <c r="Z106" s="439"/>
      <c r="AA106" s="439"/>
      <c r="AB106" s="439"/>
      <c r="AC106" s="439"/>
      <c r="AD106" s="439"/>
      <c r="AE106" s="439"/>
      <c r="AF106" s="439"/>
      <c r="AG106" s="439"/>
      <c r="AH106" s="439"/>
      <c r="AI106" s="439"/>
      <c r="AJ106" s="439"/>
      <c r="AK106" s="439"/>
      <c r="AL106" s="439"/>
      <c r="AM106" s="439"/>
      <c r="AN106" s="439"/>
      <c r="AO106" s="439"/>
      <c r="AP106" s="439"/>
      <c r="AQ106" s="439"/>
      <c r="AR106" s="439"/>
      <c r="AS106" s="439"/>
      <c r="AT106" s="439"/>
      <c r="AU106" s="439"/>
      <c r="AV106" s="439"/>
      <c r="AW106" s="439"/>
      <c r="AX106" s="439"/>
      <c r="AY106" s="439"/>
      <c r="AZ106" s="439"/>
      <c r="BA106" s="439"/>
      <c r="BB106" s="439"/>
      <c r="BC106" s="439"/>
      <c r="BD106" s="439"/>
      <c r="BE106" s="439"/>
      <c r="BF106" s="439"/>
      <c r="BG106" s="439"/>
      <c r="BH106" s="440"/>
    </row>
    <row r="107" spans="1:63" x14ac:dyDescent="0.3">
      <c r="A107" s="441"/>
      <c r="B107" s="439"/>
      <c r="C107" s="439"/>
      <c r="D107" s="439"/>
      <c r="E107" s="439"/>
      <c r="F107" s="439"/>
      <c r="G107" s="439"/>
      <c r="H107" s="439"/>
      <c r="I107" s="439"/>
      <c r="J107" s="439"/>
      <c r="K107" s="439"/>
      <c r="L107" s="439"/>
      <c r="M107" s="439"/>
      <c r="N107" s="439"/>
      <c r="O107" s="439"/>
      <c r="P107" s="439"/>
      <c r="Q107" s="439"/>
      <c r="R107" s="439"/>
      <c r="S107" s="439"/>
      <c r="T107" s="439"/>
      <c r="U107" s="439"/>
      <c r="V107" s="439"/>
      <c r="W107" s="439"/>
      <c r="X107" s="439"/>
      <c r="Y107" s="439"/>
      <c r="Z107" s="439"/>
      <c r="AA107" s="439"/>
      <c r="AB107" s="439"/>
      <c r="AC107" s="439"/>
      <c r="AD107" s="439"/>
      <c r="AE107" s="439"/>
      <c r="AF107" s="439"/>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39"/>
      <c r="BC107" s="439"/>
      <c r="BD107" s="439"/>
      <c r="BE107" s="439"/>
      <c r="BF107" s="439"/>
      <c r="BG107" s="439"/>
      <c r="BH107" s="440"/>
    </row>
    <row r="108" spans="1:63" x14ac:dyDescent="0.3">
      <c r="A108" s="441"/>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39"/>
      <c r="AF108" s="439"/>
      <c r="AG108" s="439"/>
      <c r="AH108" s="439"/>
      <c r="AI108" s="439"/>
      <c r="AJ108" s="439"/>
      <c r="AK108" s="439"/>
      <c r="AL108" s="439"/>
      <c r="AM108" s="439"/>
      <c r="AN108" s="439"/>
      <c r="AO108" s="439"/>
      <c r="AP108" s="439"/>
      <c r="AQ108" s="439"/>
      <c r="AR108" s="439"/>
      <c r="AS108" s="439"/>
      <c r="AT108" s="439"/>
      <c r="AU108" s="439"/>
      <c r="AV108" s="439"/>
      <c r="AW108" s="439"/>
      <c r="AX108" s="439"/>
      <c r="AY108" s="439"/>
      <c r="AZ108" s="439"/>
      <c r="BA108" s="439"/>
      <c r="BB108" s="439"/>
      <c r="BC108" s="439"/>
      <c r="BD108" s="439"/>
      <c r="BE108" s="439"/>
      <c r="BF108" s="439"/>
      <c r="BG108" s="439"/>
      <c r="BH108" s="440"/>
    </row>
    <row r="109" spans="1:63" x14ac:dyDescent="0.3">
      <c r="A109" s="441"/>
      <c r="B109" s="439"/>
      <c r="C109" s="439"/>
      <c r="D109" s="439"/>
      <c r="E109" s="439"/>
      <c r="F109" s="439"/>
      <c r="G109" s="439"/>
      <c r="H109" s="439"/>
      <c r="I109" s="439"/>
      <c r="J109" s="439"/>
      <c r="K109" s="439"/>
      <c r="L109" s="439"/>
      <c r="M109" s="439"/>
      <c r="N109" s="439"/>
      <c r="O109" s="439"/>
      <c r="P109" s="439"/>
      <c r="Q109" s="439"/>
      <c r="R109" s="439"/>
      <c r="S109" s="439"/>
      <c r="T109" s="439"/>
      <c r="U109" s="439"/>
      <c r="V109" s="439"/>
      <c r="W109" s="439"/>
      <c r="X109" s="439"/>
      <c r="Y109" s="439"/>
      <c r="Z109" s="439"/>
      <c r="AA109" s="439"/>
      <c r="AB109" s="439"/>
      <c r="AC109" s="439"/>
      <c r="AD109" s="439"/>
      <c r="AE109" s="439"/>
      <c r="AF109" s="439"/>
      <c r="AG109" s="439"/>
      <c r="AH109" s="439"/>
      <c r="AI109" s="439"/>
      <c r="AJ109" s="439"/>
      <c r="AK109" s="439"/>
      <c r="AL109" s="439"/>
      <c r="AM109" s="439"/>
      <c r="AN109" s="439"/>
      <c r="AO109" s="439"/>
      <c r="AP109" s="439"/>
      <c r="AQ109" s="439"/>
      <c r="AR109" s="439"/>
      <c r="AS109" s="439"/>
      <c r="AT109" s="439"/>
      <c r="AU109" s="439"/>
      <c r="AV109" s="439"/>
      <c r="AW109" s="439"/>
      <c r="AX109" s="439"/>
      <c r="AY109" s="439"/>
      <c r="AZ109" s="439"/>
      <c r="BA109" s="439"/>
      <c r="BB109" s="439"/>
      <c r="BC109" s="439"/>
      <c r="BD109" s="439"/>
      <c r="BE109" s="439"/>
      <c r="BF109" s="439"/>
      <c r="BG109" s="439"/>
      <c r="BH109" s="440"/>
    </row>
    <row r="110" spans="1:63" x14ac:dyDescent="0.3">
      <c r="A110" s="441"/>
      <c r="B110" s="439"/>
      <c r="C110" s="439"/>
      <c r="D110" s="439"/>
      <c r="E110" s="439"/>
      <c r="F110" s="439"/>
      <c r="G110" s="439"/>
      <c r="H110" s="439"/>
      <c r="I110" s="439"/>
      <c r="J110" s="439"/>
      <c r="K110" s="439"/>
      <c r="L110" s="439"/>
      <c r="M110" s="439"/>
      <c r="N110" s="439"/>
      <c r="O110" s="439"/>
      <c r="P110" s="439"/>
      <c r="Q110" s="439"/>
      <c r="R110" s="439"/>
      <c r="S110" s="439"/>
      <c r="T110" s="439"/>
      <c r="U110" s="439"/>
      <c r="V110" s="439"/>
      <c r="W110" s="439"/>
      <c r="X110" s="439"/>
      <c r="Y110" s="439"/>
      <c r="Z110" s="439"/>
      <c r="AA110" s="439"/>
      <c r="AB110" s="439"/>
      <c r="AC110" s="439"/>
      <c r="AD110" s="439"/>
      <c r="AE110" s="439"/>
      <c r="AF110" s="439"/>
      <c r="AG110" s="439"/>
      <c r="AH110" s="439"/>
      <c r="AI110" s="439"/>
      <c r="AJ110" s="439"/>
      <c r="AK110" s="439"/>
      <c r="AL110" s="439"/>
      <c r="AM110" s="439"/>
      <c r="AN110" s="439"/>
      <c r="AO110" s="439"/>
      <c r="AP110" s="439"/>
      <c r="AQ110" s="439"/>
      <c r="AR110" s="439"/>
      <c r="AS110" s="439"/>
      <c r="AT110" s="439"/>
      <c r="AU110" s="439"/>
      <c r="AV110" s="439"/>
      <c r="AW110" s="439"/>
      <c r="AX110" s="439"/>
      <c r="AY110" s="439"/>
      <c r="AZ110" s="439"/>
      <c r="BA110" s="439"/>
      <c r="BB110" s="439"/>
      <c r="BC110" s="439"/>
      <c r="BD110" s="439"/>
      <c r="BE110" s="439"/>
      <c r="BF110" s="439"/>
      <c r="BG110" s="439"/>
      <c r="BH110" s="440"/>
    </row>
    <row r="111" spans="1:63" ht="13.5" thickBot="1" x14ac:dyDescent="0.35">
      <c r="A111" s="442"/>
      <c r="B111" s="443"/>
      <c r="C111" s="443"/>
      <c r="D111" s="443"/>
      <c r="E111" s="443"/>
      <c r="F111" s="443"/>
      <c r="G111" s="443"/>
      <c r="H111" s="443"/>
      <c r="I111" s="443"/>
      <c r="J111" s="443"/>
      <c r="K111" s="443"/>
      <c r="L111" s="443"/>
      <c r="M111" s="443"/>
      <c r="N111" s="443"/>
      <c r="O111" s="443"/>
      <c r="P111" s="443"/>
      <c r="Q111" s="443"/>
      <c r="R111" s="443"/>
      <c r="S111" s="443"/>
      <c r="T111" s="443"/>
      <c r="U111" s="443"/>
      <c r="V111" s="443"/>
      <c r="W111" s="443"/>
      <c r="X111" s="443"/>
      <c r="Y111" s="443"/>
      <c r="Z111" s="443"/>
      <c r="AA111" s="443"/>
      <c r="AB111" s="443"/>
      <c r="AC111" s="443"/>
      <c r="AD111" s="443"/>
      <c r="AE111" s="443"/>
      <c r="AF111" s="443"/>
      <c r="AG111" s="443"/>
      <c r="AH111" s="443"/>
      <c r="AI111" s="443"/>
      <c r="AJ111" s="443"/>
      <c r="AK111" s="443"/>
      <c r="AL111" s="443"/>
      <c r="AM111" s="443"/>
      <c r="AN111" s="443"/>
      <c r="AO111" s="443"/>
      <c r="AP111" s="443"/>
      <c r="AQ111" s="443"/>
      <c r="AR111" s="443"/>
      <c r="AS111" s="443"/>
      <c r="AT111" s="443"/>
      <c r="AU111" s="443"/>
      <c r="AV111" s="443"/>
      <c r="AW111" s="443"/>
      <c r="AX111" s="443"/>
      <c r="AY111" s="443"/>
      <c r="AZ111" s="443"/>
      <c r="BA111" s="443"/>
      <c r="BB111" s="443"/>
      <c r="BC111" s="443"/>
      <c r="BD111" s="443"/>
      <c r="BE111" s="443"/>
      <c r="BF111" s="443"/>
      <c r="BG111" s="443"/>
      <c r="BH111" s="444"/>
    </row>
    <row r="112" spans="1:63" x14ac:dyDescent="0.3">
      <c r="BC112" s="24"/>
    </row>
    <row r="113" spans="55:55" x14ac:dyDescent="0.3">
      <c r="BC113" s="24"/>
    </row>
    <row r="114" spans="55:55" x14ac:dyDescent="0.3">
      <c r="BC114" s="24"/>
    </row>
    <row r="115" spans="55:55" x14ac:dyDescent="0.3">
      <c r="BC115" s="24"/>
    </row>
    <row r="116" spans="55:55" x14ac:dyDescent="0.3">
      <c r="BC116" s="24"/>
    </row>
    <row r="117" spans="55:55" x14ac:dyDescent="0.3">
      <c r="BC117" s="24"/>
    </row>
    <row r="118" spans="55:55" x14ac:dyDescent="0.3">
      <c r="BC118" s="24"/>
    </row>
    <row r="119" spans="55:55" x14ac:dyDescent="0.3">
      <c r="BC119" s="24"/>
    </row>
    <row r="120" spans="55:55" x14ac:dyDescent="0.3">
      <c r="BC120" s="24"/>
    </row>
    <row r="121" spans="55:55" x14ac:dyDescent="0.3">
      <c r="BC121" s="24"/>
    </row>
    <row r="122" spans="55:55" x14ac:dyDescent="0.3">
      <c r="BC122" s="24"/>
    </row>
    <row r="123" spans="55:55" x14ac:dyDescent="0.3">
      <c r="BC123" s="24"/>
    </row>
    <row r="124" spans="55:55" x14ac:dyDescent="0.3">
      <c r="BC124" s="24"/>
    </row>
    <row r="125" spans="55:55" x14ac:dyDescent="0.3">
      <c r="BC125" s="24"/>
    </row>
    <row r="126" spans="55:55" x14ac:dyDescent="0.3">
      <c r="BC126" s="24"/>
    </row>
    <row r="127" spans="55:55" x14ac:dyDescent="0.3">
      <c r="BC127" s="24"/>
    </row>
    <row r="128" spans="55:55" x14ac:dyDescent="0.3">
      <c r="BC128" s="24"/>
    </row>
    <row r="129" spans="55:55" x14ac:dyDescent="0.3">
      <c r="BC129" s="24"/>
    </row>
    <row r="130" spans="55:55" x14ac:dyDescent="0.3">
      <c r="BC130" s="24"/>
    </row>
    <row r="131" spans="55:55" x14ac:dyDescent="0.3">
      <c r="BC131" s="24"/>
    </row>
    <row r="132" spans="55:55" x14ac:dyDescent="0.3">
      <c r="BC132" s="24"/>
    </row>
    <row r="133" spans="55:55" x14ac:dyDescent="0.3">
      <c r="BC133" s="24"/>
    </row>
    <row r="134" spans="55:55" x14ac:dyDescent="0.3">
      <c r="BC134" s="24"/>
    </row>
    <row r="135" spans="55:55" x14ac:dyDescent="0.3">
      <c r="BC135" s="24"/>
    </row>
    <row r="136" spans="55:55" x14ac:dyDescent="0.3">
      <c r="BC136" s="24"/>
    </row>
    <row r="137" spans="55:55" x14ac:dyDescent="0.3">
      <c r="BC137" s="24"/>
    </row>
    <row r="138" spans="55:55" x14ac:dyDescent="0.3">
      <c r="BC138" s="24"/>
    </row>
    <row r="139" spans="55:55" x14ac:dyDescent="0.3">
      <c r="BC139" s="24"/>
    </row>
    <row r="140" spans="55:55" x14ac:dyDescent="0.3">
      <c r="BC140" s="24"/>
    </row>
    <row r="141" spans="55:55" x14ac:dyDescent="0.3">
      <c r="BC141" s="24"/>
    </row>
    <row r="142" spans="55:55" x14ac:dyDescent="0.3">
      <c r="BC142" s="24"/>
    </row>
    <row r="143" spans="55:55" x14ac:dyDescent="0.3">
      <c r="BC143" s="24"/>
    </row>
    <row r="144" spans="55:55" x14ac:dyDescent="0.3">
      <c r="BC144" s="24"/>
    </row>
    <row r="145" spans="55:55" x14ac:dyDescent="0.3">
      <c r="BC145" s="24"/>
    </row>
    <row r="146" spans="55:55" x14ac:dyDescent="0.3">
      <c r="BC146" s="24"/>
    </row>
    <row r="147" spans="55:55" x14ac:dyDescent="0.3">
      <c r="BC147" s="24"/>
    </row>
    <row r="148" spans="55:55" x14ac:dyDescent="0.3">
      <c r="BC148" s="24"/>
    </row>
    <row r="149" spans="55:55" x14ac:dyDescent="0.3">
      <c r="BC149" s="24"/>
    </row>
    <row r="150" spans="55:55" x14ac:dyDescent="0.3">
      <c r="BC150" s="24"/>
    </row>
    <row r="151" spans="55:55" x14ac:dyDescent="0.3">
      <c r="BC151" s="24"/>
    </row>
    <row r="152" spans="55:55" x14ac:dyDescent="0.3">
      <c r="BC152" s="24"/>
    </row>
    <row r="153" spans="55:55" x14ac:dyDescent="0.3">
      <c r="BC153" s="24"/>
    </row>
    <row r="154" spans="55:55" x14ac:dyDescent="0.3">
      <c r="BC154" s="24"/>
    </row>
    <row r="155" spans="55:55" x14ac:dyDescent="0.3">
      <c r="BC155" s="24"/>
    </row>
    <row r="156" spans="55:55" x14ac:dyDescent="0.3">
      <c r="BC156" s="24"/>
    </row>
    <row r="157" spans="55:55" x14ac:dyDescent="0.3">
      <c r="BC157" s="24"/>
    </row>
    <row r="158" spans="55:55" x14ac:dyDescent="0.3">
      <c r="BC158" s="24"/>
    </row>
    <row r="159" spans="55:55" x14ac:dyDescent="0.3">
      <c r="BC159" s="24"/>
    </row>
    <row r="160" spans="55:55" x14ac:dyDescent="0.3">
      <c r="BC160" s="24"/>
    </row>
    <row r="161" spans="55:55" x14ac:dyDescent="0.3">
      <c r="BC161" s="24"/>
    </row>
    <row r="162" spans="55:55" x14ac:dyDescent="0.3">
      <c r="BC162" s="24"/>
    </row>
    <row r="163" spans="55:55" x14ac:dyDescent="0.3">
      <c r="BC163" s="24"/>
    </row>
    <row r="164" spans="55:55" x14ac:dyDescent="0.3">
      <c r="BC164" s="24"/>
    </row>
    <row r="165" spans="55:55" x14ac:dyDescent="0.3">
      <c r="BC165" s="24"/>
    </row>
    <row r="166" spans="55:55" x14ac:dyDescent="0.3">
      <c r="BC166" s="24"/>
    </row>
    <row r="167" spans="55:55" x14ac:dyDescent="0.3">
      <c r="BC167" s="24"/>
    </row>
    <row r="168" spans="55:55" x14ac:dyDescent="0.3">
      <c r="BC168" s="24"/>
    </row>
    <row r="169" spans="55:55" x14ac:dyDescent="0.3">
      <c r="BC169" s="24"/>
    </row>
    <row r="170" spans="55:55" x14ac:dyDescent="0.3">
      <c r="BC170" s="24"/>
    </row>
    <row r="171" spans="55:55" x14ac:dyDescent="0.3">
      <c r="BC171" s="24"/>
    </row>
    <row r="172" spans="55:55" x14ac:dyDescent="0.3">
      <c r="BC172" s="24"/>
    </row>
    <row r="173" spans="55:55" x14ac:dyDescent="0.3">
      <c r="BC173" s="24"/>
    </row>
    <row r="174" spans="55:55" x14ac:dyDescent="0.3">
      <c r="BC174" s="24"/>
    </row>
    <row r="175" spans="55:55" x14ac:dyDescent="0.3">
      <c r="BC175" s="24"/>
    </row>
    <row r="176" spans="55:55" x14ac:dyDescent="0.3">
      <c r="BC176" s="24"/>
    </row>
    <row r="177" spans="55:55" x14ac:dyDescent="0.3">
      <c r="BC177" s="24"/>
    </row>
    <row r="178" spans="55:55" x14ac:dyDescent="0.3">
      <c r="BC178" s="24"/>
    </row>
    <row r="179" spans="55:55" x14ac:dyDescent="0.3">
      <c r="BC179" s="24"/>
    </row>
    <row r="180" spans="55:55" x14ac:dyDescent="0.3">
      <c r="BC180" s="24"/>
    </row>
    <row r="181" spans="55:55" x14ac:dyDescent="0.3">
      <c r="BC181" s="24"/>
    </row>
    <row r="182" spans="55:55" x14ac:dyDescent="0.3">
      <c r="BC182" s="24"/>
    </row>
    <row r="183" spans="55:55" x14ac:dyDescent="0.3">
      <c r="BC183" s="24"/>
    </row>
    <row r="184" spans="55:55" x14ac:dyDescent="0.3">
      <c r="BC184" s="24"/>
    </row>
    <row r="185" spans="55:55" x14ac:dyDescent="0.3">
      <c r="BC185" s="24"/>
    </row>
    <row r="186" spans="55:55" x14ac:dyDescent="0.3">
      <c r="BC186" s="24"/>
    </row>
    <row r="187" spans="55:55" x14ac:dyDescent="0.3">
      <c r="BC187" s="24"/>
    </row>
    <row r="188" spans="55:55" x14ac:dyDescent="0.3">
      <c r="BC188" s="24"/>
    </row>
    <row r="189" spans="55:55" x14ac:dyDescent="0.3">
      <c r="BC189" s="24"/>
    </row>
    <row r="190" spans="55:55" x14ac:dyDescent="0.3">
      <c r="BC190" s="24"/>
    </row>
  </sheetData>
  <sheetProtection selectLockedCells="1"/>
  <mergeCells count="321">
    <mergeCell ref="A80:BH80"/>
    <mergeCell ref="BG14:BH14"/>
    <mergeCell ref="BH15:BH16"/>
    <mergeCell ref="A17:H17"/>
    <mergeCell ref="B18:H18"/>
    <mergeCell ref="B19:H19"/>
    <mergeCell ref="S17:BB17"/>
    <mergeCell ref="T18:BB18"/>
    <mergeCell ref="T19:BB19"/>
    <mergeCell ref="BH18:BH19"/>
    <mergeCell ref="BG17:BH17"/>
    <mergeCell ref="B30:H31"/>
    <mergeCell ref="T30:BB31"/>
    <mergeCell ref="B15:H15"/>
    <mergeCell ref="A14:H14"/>
    <mergeCell ref="B16:H16"/>
    <mergeCell ref="S14:BB14"/>
    <mergeCell ref="B32:H33"/>
    <mergeCell ref="I32:P33"/>
    <mergeCell ref="I53:AA53"/>
    <mergeCell ref="AZ38:BF38"/>
    <mergeCell ref="AZ37:BF37"/>
    <mergeCell ref="BC32:BF33"/>
    <mergeCell ref="A36:BH36"/>
    <mergeCell ref="S37:AC37"/>
    <mergeCell ref="AL37:AR37"/>
    <mergeCell ref="A1:BH1"/>
    <mergeCell ref="BG33:BH33"/>
    <mergeCell ref="BG35:BH35"/>
    <mergeCell ref="G45:R48"/>
    <mergeCell ref="G42:R43"/>
    <mergeCell ref="S43:T43"/>
    <mergeCell ref="B44:F44"/>
    <mergeCell ref="B45:F45"/>
    <mergeCell ref="S34:T34"/>
    <mergeCell ref="BG54:BH54"/>
    <mergeCell ref="BG38:BH38"/>
    <mergeCell ref="U34:BB35"/>
    <mergeCell ref="BC34:BF35"/>
    <mergeCell ref="BB48:BF48"/>
    <mergeCell ref="A51:BH51"/>
    <mergeCell ref="S44:BA46"/>
    <mergeCell ref="B50:F50"/>
    <mergeCell ref="U48:BA48"/>
    <mergeCell ref="BB44:BF47"/>
    <mergeCell ref="G44:R44"/>
    <mergeCell ref="U49:BA50"/>
    <mergeCell ref="A53:H54"/>
    <mergeCell ref="AB53:AR53"/>
    <mergeCell ref="AS53:BF53"/>
    <mergeCell ref="S50:T50"/>
    <mergeCell ref="A104:BH104"/>
    <mergeCell ref="A103:BH103"/>
    <mergeCell ref="Y87:AM88"/>
    <mergeCell ref="AN87:AX88"/>
    <mergeCell ref="BA87:BH88"/>
    <mergeCell ref="A92:X95"/>
    <mergeCell ref="Y92:AM93"/>
    <mergeCell ref="AN92:AX93"/>
    <mergeCell ref="AY92:AZ95"/>
    <mergeCell ref="BA92:BH93"/>
    <mergeCell ref="A96:BH96"/>
    <mergeCell ref="A90:BH90"/>
    <mergeCell ref="AY87:AZ89"/>
    <mergeCell ref="A87:X89"/>
    <mergeCell ref="Y94:AB95"/>
    <mergeCell ref="AD94:AM95"/>
    <mergeCell ref="AR94:AX95"/>
    <mergeCell ref="BA89:BD89"/>
    <mergeCell ref="A97:BH98"/>
    <mergeCell ref="A99:BH99"/>
    <mergeCell ref="A100:BH100"/>
    <mergeCell ref="A101:BH101"/>
    <mergeCell ref="A102:BH102"/>
    <mergeCell ref="B73:H73"/>
    <mergeCell ref="BF58:BG58"/>
    <mergeCell ref="BI12:BI13"/>
    <mergeCell ref="BJ12:BJ13"/>
    <mergeCell ref="BC14:BF16"/>
    <mergeCell ref="BA69:BF69"/>
    <mergeCell ref="BG69:BH69"/>
    <mergeCell ref="B72:H72"/>
    <mergeCell ref="I72:R72"/>
    <mergeCell ref="S72:AZ74"/>
    <mergeCell ref="BA72:BF74"/>
    <mergeCell ref="B34:H35"/>
    <mergeCell ref="I34:R35"/>
    <mergeCell ref="AI68:AL68"/>
    <mergeCell ref="AM68:AO68"/>
    <mergeCell ref="AP68:AQ68"/>
    <mergeCell ref="I58:R61"/>
    <mergeCell ref="B62:H62"/>
    <mergeCell ref="BG67:BH67"/>
    <mergeCell ref="I62:R62"/>
    <mergeCell ref="S62:T62"/>
    <mergeCell ref="B49:F49"/>
    <mergeCell ref="G49:R49"/>
    <mergeCell ref="S49:T49"/>
    <mergeCell ref="A71:H71"/>
    <mergeCell ref="B70:H70"/>
    <mergeCell ref="BF60:BG60"/>
    <mergeCell ref="B57:H57"/>
    <mergeCell ref="I57:R57"/>
    <mergeCell ref="S57:T57"/>
    <mergeCell ref="S58:AZ59"/>
    <mergeCell ref="B58:H58"/>
    <mergeCell ref="A59:H61"/>
    <mergeCell ref="BG68:BH68"/>
    <mergeCell ref="A66:BH66"/>
    <mergeCell ref="Q68:T68"/>
    <mergeCell ref="U68:W68"/>
    <mergeCell ref="AR68:AS68"/>
    <mergeCell ref="BA58:BE59"/>
    <mergeCell ref="I64:R64"/>
    <mergeCell ref="S60:T60"/>
    <mergeCell ref="AC68:AF68"/>
    <mergeCell ref="AG68:AH68"/>
    <mergeCell ref="A67:I68"/>
    <mergeCell ref="I63:R63"/>
    <mergeCell ref="S63:T64"/>
    <mergeCell ref="A65:BH65"/>
    <mergeCell ref="BA62:BE64"/>
    <mergeCell ref="AR67:BF67"/>
    <mergeCell ref="AA67:AQ67"/>
    <mergeCell ref="AB54:AD54"/>
    <mergeCell ref="I54:L54"/>
    <mergeCell ref="M54:O54"/>
    <mergeCell ref="P54:Q54"/>
    <mergeCell ref="R54:U54"/>
    <mergeCell ref="V54:X54"/>
    <mergeCell ref="S70:T70"/>
    <mergeCell ref="U70:AZ71"/>
    <mergeCell ref="I69:R69"/>
    <mergeCell ref="AH54:AJ54"/>
    <mergeCell ref="BF62:BG62"/>
    <mergeCell ref="I56:R56"/>
    <mergeCell ref="S56:T56"/>
    <mergeCell ref="U56:AZ57"/>
    <mergeCell ref="S55:AZ55"/>
    <mergeCell ref="BF56:BG56"/>
    <mergeCell ref="BF55:BH55"/>
    <mergeCell ref="AE54:AG54"/>
    <mergeCell ref="B25:H25"/>
    <mergeCell ref="G50:R50"/>
    <mergeCell ref="Y54:AA54"/>
    <mergeCell ref="U47:BA47"/>
    <mergeCell ref="S48:T48"/>
    <mergeCell ref="BB49:BF50"/>
    <mergeCell ref="AS54:AT54"/>
    <mergeCell ref="AU54:AW54"/>
    <mergeCell ref="AX54:AY54"/>
    <mergeCell ref="AZ54:BC54"/>
    <mergeCell ref="BE54:BF54"/>
    <mergeCell ref="A52:BH52"/>
    <mergeCell ref="AO54:AP54"/>
    <mergeCell ref="AQ54:AR54"/>
    <mergeCell ref="S25:BF25"/>
    <mergeCell ref="I25:R25"/>
    <mergeCell ref="S26:T26"/>
    <mergeCell ref="U26:BB27"/>
    <mergeCell ref="BG27:BH27"/>
    <mergeCell ref="BG31:BH31"/>
    <mergeCell ref="B26:H27"/>
    <mergeCell ref="I26:R27"/>
    <mergeCell ref="I30:R31"/>
    <mergeCell ref="BC26:BF27"/>
    <mergeCell ref="BA77:BF78"/>
    <mergeCell ref="Y81:AM82"/>
    <mergeCell ref="BF63:BG63"/>
    <mergeCell ref="BF64:BG64"/>
    <mergeCell ref="B77:H77"/>
    <mergeCell ref="I77:R77"/>
    <mergeCell ref="AY81:AZ84"/>
    <mergeCell ref="U76:AZ76"/>
    <mergeCell ref="BA76:BF76"/>
    <mergeCell ref="S75:T75"/>
    <mergeCell ref="U75:AZ75"/>
    <mergeCell ref="BA75:BF75"/>
    <mergeCell ref="B78:H78"/>
    <mergeCell ref="I78:R78"/>
    <mergeCell ref="S78:T78"/>
    <mergeCell ref="AT68:AV68"/>
    <mergeCell ref="AX68:BB68"/>
    <mergeCell ref="S77:T77"/>
    <mergeCell ref="U77:AZ78"/>
    <mergeCell ref="I70:R71"/>
    <mergeCell ref="S71:T71"/>
    <mergeCell ref="X68:Z68"/>
    <mergeCell ref="AA68:AB68"/>
    <mergeCell ref="J67:Z67"/>
    <mergeCell ref="I12:R13"/>
    <mergeCell ref="I24:R24"/>
    <mergeCell ref="S24:BB24"/>
    <mergeCell ref="BC24:BF24"/>
    <mergeCell ref="BG24:BH24"/>
    <mergeCell ref="BC17:BF19"/>
    <mergeCell ref="I20:R21"/>
    <mergeCell ref="BC20:BF21"/>
    <mergeCell ref="T16:BB16"/>
    <mergeCell ref="T15:BB15"/>
    <mergeCell ref="A22:BH22"/>
    <mergeCell ref="A24:H24"/>
    <mergeCell ref="A23:BH23"/>
    <mergeCell ref="I17:R19"/>
    <mergeCell ref="BG13:BH13"/>
    <mergeCell ref="BH20:BH21"/>
    <mergeCell ref="T12:BB13"/>
    <mergeCell ref="I14:R16"/>
    <mergeCell ref="BC12:BF13"/>
    <mergeCell ref="B12:H13"/>
    <mergeCell ref="B21:H21"/>
    <mergeCell ref="T21:BB21"/>
    <mergeCell ref="A2:BH2"/>
    <mergeCell ref="A5:C5"/>
    <mergeCell ref="A3:BH3"/>
    <mergeCell ref="H4:X4"/>
    <mergeCell ref="Y4:BH4"/>
    <mergeCell ref="A7:C7"/>
    <mergeCell ref="A8:BH8"/>
    <mergeCell ref="A9:H9"/>
    <mergeCell ref="BF7:BH7"/>
    <mergeCell ref="I9:R9"/>
    <mergeCell ref="S9:BB9"/>
    <mergeCell ref="BC9:BF9"/>
    <mergeCell ref="BG9:BH9"/>
    <mergeCell ref="D7:L7"/>
    <mergeCell ref="M7:V7"/>
    <mergeCell ref="W7:AH7"/>
    <mergeCell ref="AI7:AW7"/>
    <mergeCell ref="AX7:BE7"/>
    <mergeCell ref="A4:B4"/>
    <mergeCell ref="AI6:AW6"/>
    <mergeCell ref="AX6:BE6"/>
    <mergeCell ref="BF6:BH6"/>
    <mergeCell ref="D5:L5"/>
    <mergeCell ref="M5:V5"/>
    <mergeCell ref="W5:AH5"/>
    <mergeCell ref="AI5:AW5"/>
    <mergeCell ref="AX5:BE5"/>
    <mergeCell ref="D4:E4"/>
    <mergeCell ref="F4:G4"/>
    <mergeCell ref="BF5:BH5"/>
    <mergeCell ref="A6:C6"/>
    <mergeCell ref="D6:L6"/>
    <mergeCell ref="B10:H11"/>
    <mergeCell ref="I10:R11"/>
    <mergeCell ref="M6:V6"/>
    <mergeCell ref="W6:AH6"/>
    <mergeCell ref="S10:BF11"/>
    <mergeCell ref="A105:BH111"/>
    <mergeCell ref="A69:H69"/>
    <mergeCell ref="I73:R76"/>
    <mergeCell ref="A86:BH86"/>
    <mergeCell ref="B40:F41"/>
    <mergeCell ref="G40:R41"/>
    <mergeCell ref="U40:BA43"/>
    <mergeCell ref="BB40:BF43"/>
    <mergeCell ref="B42:F43"/>
    <mergeCell ref="Y89:AB89"/>
    <mergeCell ref="AD89:AM89"/>
    <mergeCell ref="AN89:AQ89"/>
    <mergeCell ref="AR89:AX89"/>
    <mergeCell ref="BA56:BE57"/>
    <mergeCell ref="U60:AZ60"/>
    <mergeCell ref="BA60:BE60"/>
    <mergeCell ref="S61:T61"/>
    <mergeCell ref="U61:AZ61"/>
    <mergeCell ref="BA61:BE61"/>
    <mergeCell ref="BA94:BD95"/>
    <mergeCell ref="BE94:BH95"/>
    <mergeCell ref="S76:T76"/>
    <mergeCell ref="AN94:AQ95"/>
    <mergeCell ref="A91:BH91"/>
    <mergeCell ref="Y83:AB84"/>
    <mergeCell ref="AD83:AM84"/>
    <mergeCell ref="AN83:AQ84"/>
    <mergeCell ref="BA83:BD84"/>
    <mergeCell ref="BE83:BH84"/>
    <mergeCell ref="I28:P29"/>
    <mergeCell ref="B28:H29"/>
    <mergeCell ref="BG29:BH29"/>
    <mergeCell ref="BC28:BF29"/>
    <mergeCell ref="T28:BB29"/>
    <mergeCell ref="T32:BB33"/>
    <mergeCell ref="BF57:BG57"/>
    <mergeCell ref="BD68:BF68"/>
    <mergeCell ref="B63:H63"/>
    <mergeCell ref="BG53:BH53"/>
    <mergeCell ref="B56:H56"/>
    <mergeCell ref="A55:H55"/>
    <mergeCell ref="U62:AZ64"/>
    <mergeCell ref="J68:M68"/>
    <mergeCell ref="N68:O68"/>
    <mergeCell ref="AN81:AX82"/>
    <mergeCell ref="BA81:BH82"/>
    <mergeCell ref="A81:X84"/>
    <mergeCell ref="A79:BH79"/>
    <mergeCell ref="BC30:BF31"/>
    <mergeCell ref="BE89:BH89"/>
    <mergeCell ref="AR83:AX84"/>
    <mergeCell ref="G37:R38"/>
    <mergeCell ref="AD37:AK38"/>
    <mergeCell ref="AS37:AY38"/>
    <mergeCell ref="A37:F38"/>
    <mergeCell ref="G39:R39"/>
    <mergeCell ref="S39:BA39"/>
    <mergeCell ref="BB39:BF39"/>
    <mergeCell ref="BG39:BH39"/>
    <mergeCell ref="S38:AC38"/>
    <mergeCell ref="AL38:AR38"/>
    <mergeCell ref="A39:F39"/>
    <mergeCell ref="S41:T41"/>
    <mergeCell ref="BG37:BH37"/>
    <mergeCell ref="AK54:AN54"/>
    <mergeCell ref="S47:T47"/>
    <mergeCell ref="S69:AZ69"/>
    <mergeCell ref="BA55:BE55"/>
    <mergeCell ref="I55:R55"/>
    <mergeCell ref="A85:BH85"/>
    <mergeCell ref="B64:H64"/>
    <mergeCell ref="BA70:BF71"/>
  </mergeCells>
  <conditionalFormatting sqref="Y83:AB84">
    <cfRule type="containsText" dxfId="1" priority="2" operator="containsText" text="STOP">
      <formula>NOT(ISERROR(SEARCH("STOP",Y83)))</formula>
    </cfRule>
  </conditionalFormatting>
  <conditionalFormatting sqref="AN83:AQ84 Y94:AB95 AN94:AQ95 BA94:BD95 BA83:BD84 Y83:AB84">
    <cfRule type="containsText" dxfId="0" priority="1" operator="containsText" text="STOP">
      <formula>NOT(ISERROR(SEARCH("STOP",Y83)))</formula>
    </cfRule>
  </conditionalFormatting>
  <hyperlinks>
    <hyperlink ref="S69" location="'Table 1'!A71" display="bookmark4" xr:uid="{00000000-0004-0000-0200-000000000000}"/>
  </hyperlinks>
  <pageMargins left="0.45" right="0.45" top="0.5" bottom="0.5" header="0.3" footer="0.3"/>
  <pageSetup scale="72" fitToHeight="0" orientation="landscape" r:id="rId1"/>
  <headerFooter scaleWithDoc="0">
    <oddFooter>&amp;RJune 2018</oddFooter>
  </headerFooter>
  <rowBreaks count="5" manualBreakCount="5">
    <brk id="22" max="59" man="1"/>
    <brk id="35" max="59" man="1"/>
    <brk id="52" max="59" man="1"/>
    <brk id="66" max="59" man="1"/>
    <brk id="80" max="59" man="1"/>
  </rowBreaks>
  <colBreaks count="1" manualBreakCount="1">
    <brk id="60"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40E1-F50F-4539-875C-E2ABAD1AAC53}">
  <sheetPr>
    <tabColor rgb="FFFF00FF"/>
  </sheetPr>
  <dimension ref="A1:P52"/>
  <sheetViews>
    <sheetView workbookViewId="0">
      <selection activeCell="B35" sqref="B35"/>
    </sheetView>
  </sheetViews>
  <sheetFormatPr defaultColWidth="9.296875" defaultRowHeight="13" x14ac:dyDescent="0.3"/>
  <cols>
    <col min="1" max="1" width="9.296875" style="20"/>
    <col min="2" max="2" width="75.69921875" style="20" customWidth="1"/>
    <col min="3" max="3" width="11.5" style="20" customWidth="1"/>
    <col min="4" max="4" width="48.8984375" style="20" customWidth="1"/>
    <col min="5" max="5" width="9.296875" style="20"/>
    <col min="6" max="6" width="1.296875" style="20" customWidth="1"/>
    <col min="7" max="16384" width="9.296875" style="20"/>
  </cols>
  <sheetData>
    <row r="1" spans="1:4" ht="18.5" customHeight="1" thickBot="1" x14ac:dyDescent="0.35">
      <c r="B1" s="176" t="s">
        <v>247</v>
      </c>
      <c r="C1" s="176"/>
      <c r="D1" s="176"/>
    </row>
    <row r="2" spans="1:4" ht="37.5" customHeight="1" thickBot="1" x14ac:dyDescent="0.35">
      <c r="B2" s="925" t="s">
        <v>231</v>
      </c>
      <c r="C2" s="926"/>
      <c r="D2" s="927"/>
    </row>
    <row r="3" spans="1:4" ht="32.15" customHeight="1" thickBot="1" x14ac:dyDescent="0.35">
      <c r="B3" s="173" t="s">
        <v>175</v>
      </c>
      <c r="C3" s="174" t="s">
        <v>75</v>
      </c>
      <c r="D3" s="175" t="s">
        <v>185</v>
      </c>
    </row>
    <row r="4" spans="1:4" ht="15" customHeight="1" x14ac:dyDescent="0.3">
      <c r="A4" s="127"/>
      <c r="B4" s="170" t="s">
        <v>184</v>
      </c>
      <c r="C4" s="171">
        <v>472</v>
      </c>
      <c r="D4" s="172" t="s">
        <v>180</v>
      </c>
    </row>
    <row r="5" spans="1:4" ht="15" customHeight="1" x14ac:dyDescent="0.3">
      <c r="A5" s="127"/>
      <c r="B5" s="166" t="s">
        <v>77</v>
      </c>
      <c r="C5" s="128">
        <v>314</v>
      </c>
      <c r="D5" s="168" t="s">
        <v>186</v>
      </c>
    </row>
    <row r="6" spans="1:4" ht="15" hidden="1" customHeight="1" x14ac:dyDescent="0.3">
      <c r="A6" s="129"/>
      <c r="B6" s="166" t="s">
        <v>81</v>
      </c>
      <c r="C6" s="128">
        <v>328</v>
      </c>
      <c r="D6" s="167" t="s">
        <v>178</v>
      </c>
    </row>
    <row r="7" spans="1:4" ht="15" hidden="1" customHeight="1" x14ac:dyDescent="0.3">
      <c r="A7" s="127"/>
      <c r="B7" s="166" t="s">
        <v>84</v>
      </c>
      <c r="C7" s="128">
        <v>340</v>
      </c>
      <c r="D7" s="167" t="s">
        <v>178</v>
      </c>
    </row>
    <row r="8" spans="1:4" ht="15" customHeight="1" x14ac:dyDescent="0.3">
      <c r="A8" s="127"/>
      <c r="B8" s="166" t="s">
        <v>80</v>
      </c>
      <c r="C8" s="128">
        <v>327</v>
      </c>
      <c r="D8" s="169" t="s">
        <v>177</v>
      </c>
    </row>
    <row r="9" spans="1:4" ht="15" hidden="1" customHeight="1" x14ac:dyDescent="0.3">
      <c r="A9" s="127"/>
      <c r="B9" s="166" t="s">
        <v>88</v>
      </c>
      <c r="C9" s="128">
        <v>356</v>
      </c>
      <c r="D9" s="167" t="s">
        <v>178</v>
      </c>
    </row>
    <row r="10" spans="1:4" ht="15" hidden="1" customHeight="1" x14ac:dyDescent="0.3">
      <c r="A10" s="127"/>
      <c r="B10" s="166" t="s">
        <v>89</v>
      </c>
      <c r="C10" s="128">
        <v>362</v>
      </c>
      <c r="D10" s="167" t="s">
        <v>178</v>
      </c>
    </row>
    <row r="11" spans="1:4" ht="15" customHeight="1" x14ac:dyDescent="0.3">
      <c r="A11" s="127"/>
      <c r="B11" s="166" t="s">
        <v>85</v>
      </c>
      <c r="C11" s="128">
        <v>342</v>
      </c>
      <c r="D11" s="167" t="s">
        <v>179</v>
      </c>
    </row>
    <row r="12" spans="1:4" ht="15" customHeight="1" x14ac:dyDescent="0.3">
      <c r="A12" s="127"/>
      <c r="B12" s="166" t="s">
        <v>112</v>
      </c>
      <c r="C12" s="128">
        <v>647</v>
      </c>
      <c r="D12" s="169" t="s">
        <v>177</v>
      </c>
    </row>
    <row r="13" spans="1:4" ht="15" customHeight="1" x14ac:dyDescent="0.3">
      <c r="A13" s="127"/>
      <c r="B13" s="166" t="s">
        <v>91</v>
      </c>
      <c r="C13" s="128">
        <v>382</v>
      </c>
      <c r="D13" s="167" t="s">
        <v>180</v>
      </c>
    </row>
    <row r="14" spans="1:4" ht="15" hidden="1" customHeight="1" x14ac:dyDescent="0.3">
      <c r="A14" s="129"/>
      <c r="B14" s="166" t="s">
        <v>95</v>
      </c>
      <c r="C14" s="128">
        <v>393</v>
      </c>
      <c r="D14" s="167" t="s">
        <v>178</v>
      </c>
    </row>
    <row r="15" spans="1:4" ht="15" customHeight="1" x14ac:dyDescent="0.3">
      <c r="A15" s="127"/>
      <c r="B15" s="166" t="s">
        <v>92</v>
      </c>
      <c r="C15" s="128">
        <v>386</v>
      </c>
      <c r="D15" s="169" t="s">
        <v>177</v>
      </c>
    </row>
    <row r="16" spans="1:4" ht="15" hidden="1" customHeight="1" x14ac:dyDescent="0.3">
      <c r="A16" s="127"/>
      <c r="B16" s="166" t="s">
        <v>97</v>
      </c>
      <c r="C16" s="128">
        <v>396</v>
      </c>
      <c r="D16" s="167" t="s">
        <v>178</v>
      </c>
    </row>
    <row r="17" spans="1:16" ht="15" customHeight="1" x14ac:dyDescent="0.3">
      <c r="A17" s="127"/>
      <c r="B17" s="166" t="s">
        <v>96</v>
      </c>
      <c r="C17" s="128">
        <v>394</v>
      </c>
      <c r="D17" s="167" t="s">
        <v>180</v>
      </c>
      <c r="P17" s="127"/>
    </row>
    <row r="18" spans="1:16" ht="15" hidden="1" customHeight="1" x14ac:dyDescent="0.3">
      <c r="A18" s="127"/>
      <c r="B18" s="166" t="s">
        <v>104</v>
      </c>
      <c r="C18" s="128">
        <v>561</v>
      </c>
      <c r="D18" s="167" t="s">
        <v>178</v>
      </c>
    </row>
    <row r="19" spans="1:16" ht="15" customHeight="1" x14ac:dyDescent="0.3">
      <c r="A19" s="127"/>
      <c r="B19" s="166" t="s">
        <v>100</v>
      </c>
      <c r="C19" s="128">
        <v>511</v>
      </c>
      <c r="D19" s="168" t="s">
        <v>176</v>
      </c>
    </row>
    <row r="20" spans="1:16" ht="15" customHeight="1" x14ac:dyDescent="0.3">
      <c r="A20" s="127"/>
      <c r="B20" s="166" t="s">
        <v>181</v>
      </c>
      <c r="C20" s="128">
        <v>422</v>
      </c>
      <c r="D20" s="167" t="s">
        <v>182</v>
      </c>
    </row>
    <row r="21" spans="1:16" ht="15" hidden="1" customHeight="1" x14ac:dyDescent="0.3">
      <c r="A21" s="127"/>
      <c r="B21" s="166" t="s">
        <v>79</v>
      </c>
      <c r="C21" s="128">
        <v>325</v>
      </c>
      <c r="D21" s="167" t="s">
        <v>178</v>
      </c>
    </row>
    <row r="22" spans="1:16" ht="15" customHeight="1" x14ac:dyDescent="0.3">
      <c r="A22" s="127"/>
      <c r="B22" s="166" t="s">
        <v>78</v>
      </c>
      <c r="C22" s="128">
        <v>315</v>
      </c>
      <c r="D22" s="167" t="s">
        <v>180</v>
      </c>
    </row>
    <row r="23" spans="1:16" ht="15" hidden="1" customHeight="1" x14ac:dyDescent="0.3">
      <c r="A23" s="127"/>
      <c r="B23" s="166" t="s">
        <v>101</v>
      </c>
      <c r="C23" s="128">
        <v>516</v>
      </c>
      <c r="D23" s="167" t="s">
        <v>178</v>
      </c>
    </row>
    <row r="24" spans="1:16" ht="15" hidden="1" customHeight="1" x14ac:dyDescent="0.3">
      <c r="A24" s="127"/>
      <c r="B24" s="166" t="s">
        <v>98</v>
      </c>
      <c r="C24" s="128">
        <v>484</v>
      </c>
      <c r="D24" s="167" t="s">
        <v>178</v>
      </c>
    </row>
    <row r="25" spans="1:16" ht="15" hidden="1" customHeight="1" x14ac:dyDescent="0.3">
      <c r="A25" s="127"/>
      <c r="B25" s="166" t="s">
        <v>106</v>
      </c>
      <c r="C25" s="128">
        <v>590</v>
      </c>
      <c r="D25" s="167" t="s">
        <v>178</v>
      </c>
    </row>
    <row r="26" spans="1:16" ht="15" hidden="1" customHeight="1" x14ac:dyDescent="0.3">
      <c r="A26" s="127"/>
      <c r="B26" s="166" t="s">
        <v>99</v>
      </c>
      <c r="C26" s="128">
        <v>500</v>
      </c>
      <c r="D26" s="167" t="s">
        <v>178</v>
      </c>
    </row>
    <row r="27" spans="1:16" ht="15" hidden="1" customHeight="1" x14ac:dyDescent="0.3">
      <c r="A27" s="127"/>
      <c r="B27" s="166" t="s">
        <v>90</v>
      </c>
      <c r="C27" s="128">
        <v>378</v>
      </c>
      <c r="D27" s="167" t="s">
        <v>178</v>
      </c>
    </row>
    <row r="28" spans="1:16" ht="15" customHeight="1" x14ac:dyDescent="0.3">
      <c r="A28" s="127"/>
      <c r="B28" s="166" t="s">
        <v>194</v>
      </c>
      <c r="C28" s="128">
        <v>595</v>
      </c>
      <c r="D28" s="167" t="s">
        <v>180</v>
      </c>
    </row>
    <row r="29" spans="1:16" ht="15" customHeight="1" x14ac:dyDescent="0.3">
      <c r="A29" s="127"/>
      <c r="B29" s="166" t="s">
        <v>83</v>
      </c>
      <c r="C29" s="128">
        <v>338</v>
      </c>
      <c r="D29" s="168" t="s">
        <v>176</v>
      </c>
    </row>
    <row r="30" spans="1:16" ht="15" hidden="1" customHeight="1" x14ac:dyDescent="0.3">
      <c r="A30" s="127"/>
      <c r="B30" s="166" t="s">
        <v>103</v>
      </c>
      <c r="C30" s="128">
        <v>533</v>
      </c>
      <c r="D30" s="167" t="s">
        <v>178</v>
      </c>
    </row>
    <row r="31" spans="1:16" ht="15" hidden="1" customHeight="1" x14ac:dyDescent="0.3">
      <c r="A31" s="127"/>
      <c r="B31" s="166" t="s">
        <v>82</v>
      </c>
      <c r="C31" s="130">
        <v>329</v>
      </c>
      <c r="D31" s="167" t="s">
        <v>178</v>
      </c>
    </row>
    <row r="32" spans="1:16" ht="15" hidden="1" customHeight="1" x14ac:dyDescent="0.3">
      <c r="A32" s="127"/>
      <c r="B32" s="166" t="s">
        <v>86</v>
      </c>
      <c r="C32" s="130">
        <v>345</v>
      </c>
      <c r="D32" s="167" t="s">
        <v>178</v>
      </c>
    </row>
    <row r="33" spans="1:4" ht="15" customHeight="1" x14ac:dyDescent="0.3">
      <c r="A33" s="127"/>
      <c r="B33" s="166" t="s">
        <v>102</v>
      </c>
      <c r="C33" s="128">
        <v>528</v>
      </c>
      <c r="D33" s="168" t="s">
        <v>176</v>
      </c>
    </row>
    <row r="34" spans="1:4" ht="15" customHeight="1" x14ac:dyDescent="0.3">
      <c r="A34" s="127"/>
      <c r="B34" s="166" t="s">
        <v>183</v>
      </c>
      <c r="C34" s="130">
        <v>643</v>
      </c>
      <c r="D34" s="167" t="s">
        <v>179</v>
      </c>
    </row>
    <row r="35" spans="1:4" ht="15" customHeight="1" x14ac:dyDescent="0.3">
      <c r="A35" s="127"/>
      <c r="B35" s="166" t="s">
        <v>94</v>
      </c>
      <c r="C35" s="128">
        <v>391</v>
      </c>
      <c r="D35" s="167" t="s">
        <v>179</v>
      </c>
    </row>
    <row r="36" spans="1:4" ht="15" hidden="1" customHeight="1" x14ac:dyDescent="0.3">
      <c r="A36" s="127"/>
      <c r="B36" s="166" t="s">
        <v>105</v>
      </c>
      <c r="C36" s="128">
        <v>587</v>
      </c>
      <c r="D36" s="167" t="s">
        <v>178</v>
      </c>
    </row>
    <row r="37" spans="1:4" ht="15" hidden="1" customHeight="1" x14ac:dyDescent="0.3">
      <c r="A37" s="127"/>
      <c r="B37" s="166" t="s">
        <v>107</v>
      </c>
      <c r="C37" s="128">
        <v>606</v>
      </c>
      <c r="D37" s="167" t="s">
        <v>178</v>
      </c>
    </row>
    <row r="38" spans="1:4" ht="15" hidden="1" customHeight="1" x14ac:dyDescent="0.3">
      <c r="A38" s="127"/>
      <c r="B38" s="166" t="s">
        <v>109</v>
      </c>
      <c r="C38" s="128">
        <v>620</v>
      </c>
      <c r="D38" s="167" t="s">
        <v>178</v>
      </c>
    </row>
    <row r="39" spans="1:4" ht="15" customHeight="1" x14ac:dyDescent="0.3">
      <c r="A39" s="127"/>
      <c r="B39" s="166" t="s">
        <v>93</v>
      </c>
      <c r="C39" s="128">
        <v>390</v>
      </c>
      <c r="D39" s="169" t="s">
        <v>177</v>
      </c>
    </row>
    <row r="40" spans="1:4" ht="15" customHeight="1" x14ac:dyDescent="0.3">
      <c r="A40" s="127"/>
      <c r="B40" s="166" t="s">
        <v>76</v>
      </c>
      <c r="C40" s="128">
        <v>645</v>
      </c>
      <c r="D40" s="167" t="s">
        <v>187</v>
      </c>
    </row>
    <row r="41" spans="1:4" ht="15" hidden="1" customHeight="1" x14ac:dyDescent="0.3">
      <c r="A41" s="127"/>
      <c r="B41" s="166" t="s">
        <v>110</v>
      </c>
      <c r="C41" s="128">
        <v>642</v>
      </c>
      <c r="D41" s="167" t="s">
        <v>178</v>
      </c>
    </row>
    <row r="42" spans="1:4" ht="15" hidden="1" customHeight="1" x14ac:dyDescent="0.3">
      <c r="A42" s="127"/>
      <c r="B42" s="166" t="s">
        <v>108</v>
      </c>
      <c r="C42" s="128">
        <v>614</v>
      </c>
      <c r="D42" s="167" t="s">
        <v>178</v>
      </c>
    </row>
    <row r="43" spans="1:4" ht="15" hidden="1" customHeight="1" x14ac:dyDescent="0.3">
      <c r="A43" s="127"/>
      <c r="B43" s="166" t="s">
        <v>87</v>
      </c>
      <c r="C43" s="128">
        <v>351</v>
      </c>
      <c r="D43" s="167" t="s">
        <v>178</v>
      </c>
    </row>
    <row r="44" spans="1:4" ht="15" customHeight="1" x14ac:dyDescent="0.3">
      <c r="A44" s="127"/>
      <c r="B44" s="166" t="s">
        <v>114</v>
      </c>
      <c r="C44" s="128">
        <v>659</v>
      </c>
      <c r="D44" s="167" t="s">
        <v>180</v>
      </c>
    </row>
    <row r="45" spans="1:4" ht="15" customHeight="1" x14ac:dyDescent="0.3">
      <c r="A45" s="127"/>
      <c r="B45" s="177" t="s">
        <v>113</v>
      </c>
      <c r="C45" s="178">
        <v>657</v>
      </c>
      <c r="D45" s="179" t="s">
        <v>180</v>
      </c>
    </row>
    <row r="46" spans="1:4" ht="15" customHeight="1" x14ac:dyDescent="0.3">
      <c r="A46" s="127"/>
      <c r="B46" s="180" t="s">
        <v>111</v>
      </c>
      <c r="C46" s="128">
        <v>644</v>
      </c>
      <c r="D46" s="181" t="s">
        <v>180</v>
      </c>
    </row>
    <row r="47" spans="1:4" ht="15" customHeight="1" thickBot="1" x14ac:dyDescent="0.35">
      <c r="A47" s="127"/>
      <c r="B47" s="182" t="s">
        <v>193</v>
      </c>
      <c r="C47" s="183">
        <v>420</v>
      </c>
      <c r="D47" s="184" t="s">
        <v>177</v>
      </c>
    </row>
    <row r="49" spans="2:4" ht="145.5" customHeight="1" x14ac:dyDescent="0.3">
      <c r="B49" s="928" t="s">
        <v>188</v>
      </c>
      <c r="C49" s="929"/>
      <c r="D49" s="930"/>
    </row>
    <row r="50" spans="2:4" x14ac:dyDescent="0.3">
      <c r="B50" s="931"/>
      <c r="C50" s="931"/>
      <c r="D50" s="931"/>
    </row>
    <row r="52" spans="2:4" x14ac:dyDescent="0.3">
      <c r="B52" s="131"/>
    </row>
  </sheetData>
  <mergeCells count="3">
    <mergeCell ref="B2:D2"/>
    <mergeCell ref="B49:D49"/>
    <mergeCell ref="B50:D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7F1A-777E-4331-8914-6B5C4CC86EF9}">
  <sheetPr>
    <tabColor rgb="FFFF00FF"/>
  </sheetPr>
  <dimension ref="A1:BK38"/>
  <sheetViews>
    <sheetView showGridLines="0" zoomScale="60" zoomScaleNormal="60" workbookViewId="0">
      <selection activeCell="B55" sqref="B55"/>
    </sheetView>
  </sheetViews>
  <sheetFormatPr defaultRowHeight="12.5" x14ac:dyDescent="0.3"/>
  <cols>
    <col min="1" max="1" width="8.796875" style="135"/>
    <col min="2" max="2" width="154.5" style="134" customWidth="1"/>
    <col min="3" max="3" width="8.796875" style="135"/>
    <col min="4" max="4" width="63.19921875" style="135" customWidth="1"/>
    <col min="5" max="16384" width="8.796875" style="135"/>
  </cols>
  <sheetData>
    <row r="1" spans="2:63" s="132" customFormat="1" ht="28" customHeight="1" thickBot="1" x14ac:dyDescent="0.35">
      <c r="B1" s="162" t="s">
        <v>248</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33"/>
      <c r="BJ1" s="133"/>
      <c r="BK1" s="133"/>
    </row>
    <row r="2" spans="2:63" ht="21.5" hidden="1" customHeight="1" thickBot="1" x14ac:dyDescent="0.35"/>
    <row r="3" spans="2:63" ht="51" customHeight="1" thickBot="1" x14ac:dyDescent="0.35">
      <c r="B3" s="136"/>
      <c r="D3" s="161" t="s">
        <v>229</v>
      </c>
    </row>
    <row r="4" spans="2:63" s="138" customFormat="1" ht="28.5" customHeight="1" x14ac:dyDescent="0.3">
      <c r="B4" s="165" t="s">
        <v>196</v>
      </c>
      <c r="C4" s="137"/>
    </row>
    <row r="5" spans="2:63" s="138" customFormat="1" ht="28.5" customHeight="1" thickBot="1" x14ac:dyDescent="0.35">
      <c r="B5" s="139" t="s">
        <v>197</v>
      </c>
      <c r="F5" s="160"/>
    </row>
    <row r="6" spans="2:63" ht="34" customHeight="1" thickBot="1" x14ac:dyDescent="0.35">
      <c r="B6" s="159" t="s">
        <v>198</v>
      </c>
    </row>
    <row r="7" spans="2:63" s="144" customFormat="1" ht="51.5" customHeight="1" x14ac:dyDescent="0.3">
      <c r="B7" s="158" t="s">
        <v>199</v>
      </c>
    </row>
    <row r="8" spans="2:63" s="140" customFormat="1" ht="36.5" customHeight="1" thickBot="1" x14ac:dyDescent="0.35">
      <c r="B8" s="141" t="s">
        <v>200</v>
      </c>
    </row>
    <row r="9" spans="2:63" s="140" customFormat="1" ht="56.5" customHeight="1" x14ac:dyDescent="0.3">
      <c r="B9" s="142" t="s">
        <v>201</v>
      </c>
    </row>
    <row r="10" spans="2:63" s="140" customFormat="1" ht="55" customHeight="1" x14ac:dyDescent="0.3">
      <c r="B10" s="143" t="s">
        <v>202</v>
      </c>
      <c r="H10" s="144"/>
    </row>
    <row r="11" spans="2:63" s="140" customFormat="1" ht="98" customHeight="1" x14ac:dyDescent="0.3">
      <c r="B11" s="145" t="s">
        <v>203</v>
      </c>
    </row>
    <row r="12" spans="2:63" s="140" customFormat="1" ht="37.5" customHeight="1" x14ac:dyDescent="0.3">
      <c r="B12" s="143" t="s">
        <v>204</v>
      </c>
    </row>
    <row r="13" spans="2:63" s="140" customFormat="1" ht="36.5" customHeight="1" thickBot="1" x14ac:dyDescent="0.35">
      <c r="B13" s="141" t="s">
        <v>205</v>
      </c>
    </row>
    <row r="14" spans="2:63" s="140" customFormat="1" ht="68" customHeight="1" x14ac:dyDescent="0.3">
      <c r="B14" s="142" t="s">
        <v>206</v>
      </c>
    </row>
    <row r="15" spans="2:63" s="140" customFormat="1" ht="70" customHeight="1" thickBot="1" x14ac:dyDescent="0.35">
      <c r="B15" s="141" t="s">
        <v>207</v>
      </c>
    </row>
    <row r="16" spans="2:63" s="140" customFormat="1" ht="38.5" customHeight="1" x14ac:dyDescent="0.3">
      <c r="B16" s="146" t="s">
        <v>208</v>
      </c>
    </row>
    <row r="17" spans="1:2" s="140" customFormat="1" ht="40" customHeight="1" thickBot="1" x14ac:dyDescent="0.35">
      <c r="B17" s="147" t="s">
        <v>209</v>
      </c>
    </row>
    <row r="18" spans="1:2" s="140" customFormat="1" ht="54" customHeight="1" x14ac:dyDescent="0.3">
      <c r="B18" s="146" t="s">
        <v>210</v>
      </c>
    </row>
    <row r="19" spans="1:2" s="140" customFormat="1" ht="50" customHeight="1" x14ac:dyDescent="0.3">
      <c r="B19" s="148" t="s">
        <v>211</v>
      </c>
    </row>
    <row r="20" spans="1:2" s="140" customFormat="1" ht="26" customHeight="1" x14ac:dyDescent="0.3">
      <c r="B20" s="149" t="s">
        <v>212</v>
      </c>
    </row>
    <row r="21" spans="1:2" s="140" customFormat="1" ht="35" customHeight="1" thickBot="1" x14ac:dyDescent="0.35">
      <c r="B21" s="150" t="s">
        <v>213</v>
      </c>
    </row>
    <row r="22" spans="1:2" s="140" customFormat="1" ht="60" customHeight="1" x14ac:dyDescent="0.3">
      <c r="B22" s="146" t="s">
        <v>214</v>
      </c>
    </row>
    <row r="23" spans="1:2" s="140" customFormat="1" ht="55" customHeight="1" thickBot="1" x14ac:dyDescent="0.35">
      <c r="B23" s="147" t="s">
        <v>215</v>
      </c>
    </row>
    <row r="24" spans="1:2" s="140" customFormat="1" ht="56" customHeight="1" x14ac:dyDescent="0.3">
      <c r="B24" s="146" t="s">
        <v>216</v>
      </c>
    </row>
    <row r="25" spans="1:2" s="140" customFormat="1" ht="74" customHeight="1" thickBot="1" x14ac:dyDescent="0.35">
      <c r="B25" s="147" t="s">
        <v>217</v>
      </c>
    </row>
    <row r="26" spans="1:2" s="140" customFormat="1" ht="56" customHeight="1" x14ac:dyDescent="0.3">
      <c r="B26" s="146" t="s">
        <v>218</v>
      </c>
    </row>
    <row r="27" spans="1:2" s="140" customFormat="1" ht="71" customHeight="1" x14ac:dyDescent="0.3">
      <c r="B27" s="148" t="s">
        <v>219</v>
      </c>
    </row>
    <row r="28" spans="1:2" s="140" customFormat="1" ht="22.5" customHeight="1" x14ac:dyDescent="0.3">
      <c r="B28" s="151" t="s">
        <v>220</v>
      </c>
    </row>
    <row r="29" spans="1:2" s="140" customFormat="1" ht="55.5" customHeight="1" thickBot="1" x14ac:dyDescent="0.35">
      <c r="A29" s="144"/>
      <c r="B29" s="147" t="s">
        <v>221</v>
      </c>
    </row>
    <row r="30" spans="1:2" s="140" customFormat="1" ht="41" customHeight="1" x14ac:dyDescent="0.3">
      <c r="B30" s="146" t="s">
        <v>222</v>
      </c>
    </row>
    <row r="31" spans="1:2" s="140" customFormat="1" ht="87.5" customHeight="1" thickBot="1" x14ac:dyDescent="0.35">
      <c r="B31" s="147" t="s">
        <v>223</v>
      </c>
    </row>
    <row r="32" spans="1:2" ht="15.5" x14ac:dyDescent="0.3">
      <c r="B32" s="152" t="s">
        <v>224</v>
      </c>
    </row>
    <row r="33" spans="2:2" ht="14" x14ac:dyDescent="0.3">
      <c r="B33" s="153" t="s">
        <v>225</v>
      </c>
    </row>
    <row r="34" spans="2:2" ht="14" x14ac:dyDescent="0.3">
      <c r="B34" s="154" t="s">
        <v>226</v>
      </c>
    </row>
    <row r="35" spans="2:2" ht="14" x14ac:dyDescent="0.3">
      <c r="B35" s="155" t="s">
        <v>227</v>
      </c>
    </row>
    <row r="36" spans="2:2" ht="14" x14ac:dyDescent="0.3">
      <c r="B36" s="156" t="s">
        <v>228</v>
      </c>
    </row>
    <row r="38" spans="2:2" ht="22" customHeight="1" x14ac:dyDescent="0.3">
      <c r="B38" s="164" t="s">
        <v>230</v>
      </c>
    </row>
  </sheetData>
  <hyperlinks>
    <hyperlink ref="B14" r:id="rId1" display="https://monarchlab.org/mlmp" xr:uid="{023DC1FE-111D-4019-9438-5D256E69DD76}"/>
    <hyperlink ref="B9" r:id="rId2" display="https://journeynorth.org/monarchs" xr:uid="{B1FD8E7A-5288-47F6-BEB9-967E24A2C83C}"/>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
  <sheetViews>
    <sheetView tabSelected="1" zoomScaleNormal="100" workbookViewId="0"/>
  </sheetViews>
  <sheetFormatPr defaultRowHeight="13" x14ac:dyDescent="0.3"/>
  <sheetData>
    <row r="1" spans="1:1" ht="20" x14ac:dyDescent="0.3">
      <c r="A1" s="126" t="s">
        <v>159</v>
      </c>
    </row>
  </sheetData>
  <sheetProtection algorithmName="SHA-512" hashValue="jEhCumPRhrPts7awS2PB21FvXbF35LlvT0tssSjCRATWQ6bekfxNZTAK16HMl7wlIcOjXJiWTZj06J1HNjWuvg==" saltValue="RxOwyrhqhVSJvgODjP7Cjg==" spinCount="100000" sheet="1" objects="1" scenarios="1"/>
  <pageMargins left="0.45" right="0.45" top="0.5" bottom="0.5" header="0.3" footer="0.3"/>
  <pageSetup scale="61" fitToHeight="0" orientation="portrait" verticalDpi="598"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Datasheet Instructions</vt:lpstr>
      <vt:lpstr>Rapid Approach Screening</vt:lpstr>
      <vt:lpstr>Standard Approach Assessment</vt:lpstr>
      <vt:lpstr>Selected Practices</vt:lpstr>
      <vt:lpstr>GAMR Monarch BMP</vt:lpstr>
      <vt:lpstr>TN9_Table 3</vt:lpstr>
      <vt:lpstr>'Datasheet Instructions'!Print_Area</vt:lpstr>
      <vt:lpstr>'Rapid Approach Screening'!Print_Area</vt:lpstr>
      <vt:lpstr>'Standard Approach Assessment'!Print_Area</vt:lpstr>
      <vt:lpstr>'TN9_Table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Wildlife Habitat Evaluation Guide for the Monarch Butterfly, Midwest</dc:title>
  <dc:creator>Oja, Mark - NRCS, St. Paul, MN;Cronin, James - NRCS, Des Moines, IA;Davis, Lee - NRCS, Fort Worth, TX;Vaughan, Mace - NRCS, Portland, OR;Lowe, Brianne - NRCS, Indianapolis, IN</dc:creator>
  <cp:lastModifiedBy>Fidler, Kathryn - FPAC-FBC, Washington, DC</cp:lastModifiedBy>
  <cp:lastPrinted>2018-09-07T18:08:02Z</cp:lastPrinted>
  <dcterms:created xsi:type="dcterms:W3CDTF">2016-03-24T08:07:48Z</dcterms:created>
  <dcterms:modified xsi:type="dcterms:W3CDTF">2022-09-07T19:01:31Z</dcterms:modified>
</cp:coreProperties>
</file>