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ala.schumacher\Desktop\"/>
    </mc:Choice>
  </mc:AlternateContent>
  <xr:revisionPtr revIDLastSave="0" documentId="13_ncr:1_{F00EC19B-B77E-46A4-AE02-44EC2892C690}" xr6:coauthVersionLast="45" xr6:coauthVersionMax="45" xr10:uidLastSave="{00000000-0000-0000-0000-000000000000}"/>
  <bookViews>
    <workbookView xWindow="28680" yWindow="585" windowWidth="19440" windowHeight="15000" xr2:uid="{00000000-000D-0000-FFFF-FFFF00000000}"/>
  </bookViews>
  <sheets>
    <sheet name="CIG Classic" sheetId="1" r:id="rId1"/>
    <sheet name="OF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6" i="1" l="1"/>
  <c r="G58" i="1"/>
  <c r="G57" i="1"/>
  <c r="G56" i="1"/>
  <c r="G55" i="1"/>
  <c r="G54" i="1"/>
  <c r="E52" i="1"/>
  <c r="D52" i="1"/>
  <c r="C52" i="1"/>
  <c r="G52" i="1" s="1"/>
  <c r="G43" i="1"/>
  <c r="E42" i="1"/>
  <c r="D42" i="1"/>
  <c r="C42" i="1"/>
  <c r="G42" i="1" s="1"/>
  <c r="G51" i="1" l="1"/>
  <c r="G50" i="1"/>
  <c r="G49" i="1"/>
  <c r="G48" i="1"/>
  <c r="E48" i="1"/>
  <c r="D48" i="1"/>
  <c r="C48" i="1"/>
  <c r="G24" i="1"/>
  <c r="G23" i="1"/>
  <c r="G22" i="1"/>
  <c r="E21" i="1"/>
  <c r="D21" i="1"/>
  <c r="G21" i="1" s="1"/>
  <c r="C21" i="1"/>
  <c r="C16" i="1" l="1"/>
  <c r="C9" i="1"/>
  <c r="G29" i="1"/>
  <c r="G30" i="1"/>
  <c r="D16" i="1"/>
  <c r="E16" i="1"/>
  <c r="D9" i="1"/>
  <c r="E9" i="1"/>
  <c r="G20" i="1"/>
  <c r="G19" i="1"/>
  <c r="G28" i="1"/>
  <c r="G27" i="1"/>
  <c r="G15" i="1"/>
  <c r="G14" i="1"/>
  <c r="G13" i="1"/>
  <c r="G12" i="1"/>
  <c r="G11" i="1"/>
  <c r="G39" i="1"/>
  <c r="D36" i="1"/>
  <c r="E36" i="1"/>
  <c r="C36" i="1"/>
  <c r="G9" i="1" l="1"/>
  <c r="G35" i="2" l="1"/>
  <c r="E34" i="2"/>
  <c r="D34" i="2"/>
  <c r="C34" i="2"/>
  <c r="G43" i="2"/>
  <c r="G42" i="2"/>
  <c r="G41" i="2"/>
  <c r="E40" i="2"/>
  <c r="E45" i="2" s="1"/>
  <c r="D40" i="2"/>
  <c r="C40" i="2"/>
  <c r="G39" i="2"/>
  <c r="G38" i="2"/>
  <c r="G37" i="2"/>
  <c r="E36" i="2"/>
  <c r="D36" i="2"/>
  <c r="C36" i="2"/>
  <c r="G33" i="2"/>
  <c r="E32" i="2"/>
  <c r="D32" i="2"/>
  <c r="C32" i="2"/>
  <c r="G31" i="2"/>
  <c r="G30" i="2"/>
  <c r="E29" i="2"/>
  <c r="D29" i="2"/>
  <c r="C29" i="2"/>
  <c r="G23" i="2"/>
  <c r="G22" i="2"/>
  <c r="E21" i="2"/>
  <c r="D21" i="2"/>
  <c r="C21" i="2"/>
  <c r="G20" i="2"/>
  <c r="G19" i="2"/>
  <c r="G18" i="2"/>
  <c r="E17" i="2"/>
  <c r="D17" i="2"/>
  <c r="C17" i="2"/>
  <c r="G16" i="2"/>
  <c r="G15" i="2"/>
  <c r="E14" i="2"/>
  <c r="D14" i="2"/>
  <c r="C14" i="2"/>
  <c r="G13" i="2"/>
  <c r="G12" i="2"/>
  <c r="G11" i="2"/>
  <c r="E10" i="2"/>
  <c r="D10" i="2"/>
  <c r="C10" i="2"/>
  <c r="G10" i="2" s="1"/>
  <c r="G9" i="2"/>
  <c r="G8" i="2"/>
  <c r="E7" i="2"/>
  <c r="D7" i="2"/>
  <c r="C7" i="2"/>
  <c r="G6" i="2"/>
  <c r="G5" i="2"/>
  <c r="G4" i="2"/>
  <c r="E3" i="2"/>
  <c r="D3" i="2"/>
  <c r="C3" i="2"/>
  <c r="C45" i="2" l="1"/>
  <c r="G40" i="2"/>
  <c r="G32" i="2"/>
  <c r="E25" i="2"/>
  <c r="D45" i="2"/>
  <c r="D25" i="2"/>
  <c r="G34" i="2"/>
  <c r="C25" i="2"/>
  <c r="G29" i="2"/>
  <c r="G45" i="2" s="1"/>
  <c r="G17" i="2"/>
  <c r="G7" i="2"/>
  <c r="G14" i="2"/>
  <c r="G21" i="2"/>
  <c r="G36" i="2"/>
  <c r="G3" i="2"/>
  <c r="G46" i="1"/>
  <c r="G61" i="1"/>
  <c r="G64" i="1"/>
  <c r="E63" i="1"/>
  <c r="D63" i="1"/>
  <c r="G62" i="1"/>
  <c r="G60" i="1"/>
  <c r="E59" i="1"/>
  <c r="D59" i="1"/>
  <c r="C59" i="1"/>
  <c r="G47" i="1"/>
  <c r="G45" i="1"/>
  <c r="E44" i="1"/>
  <c r="D44" i="1"/>
  <c r="C44" i="1"/>
  <c r="G41" i="1"/>
  <c r="E40" i="1"/>
  <c r="D40" i="1"/>
  <c r="C40" i="1"/>
  <c r="G26" i="1"/>
  <c r="E25" i="1"/>
  <c r="D25" i="1"/>
  <c r="C25" i="1"/>
  <c r="G18" i="1"/>
  <c r="G17" i="1"/>
  <c r="G8" i="1"/>
  <c r="E7" i="1"/>
  <c r="D7" i="1"/>
  <c r="C7" i="1"/>
  <c r="D5" i="1"/>
  <c r="E5" i="1"/>
  <c r="C5" i="1"/>
  <c r="G6" i="1"/>
  <c r="D3" i="1"/>
  <c r="E3" i="1"/>
  <c r="C3" i="1"/>
  <c r="G38" i="1"/>
  <c r="G4" i="1"/>
  <c r="G37" i="1"/>
  <c r="G7" i="1" l="1"/>
  <c r="E66" i="1"/>
  <c r="G25" i="2"/>
  <c r="H25" i="2" s="1"/>
  <c r="D66" i="1"/>
  <c r="C66" i="1"/>
  <c r="G63" i="1"/>
  <c r="G36" i="1"/>
  <c r="G44" i="1"/>
  <c r="G59" i="1"/>
  <c r="D32" i="1"/>
  <c r="C32" i="1"/>
  <c r="G40" i="1"/>
  <c r="G3" i="1"/>
  <c r="G25" i="1"/>
  <c r="E32" i="1"/>
  <c r="G16" i="1"/>
  <c r="G5" i="1"/>
  <c r="G32" i="1" s="1"/>
  <c r="H45" i="2" l="1"/>
  <c r="G68" i="1" l="1"/>
  <c r="H66" i="1"/>
  <c r="H32" i="1"/>
</calcChain>
</file>

<file path=xl/sharedStrings.xml><?xml version="1.0" encoding="utf-8"?>
<sst xmlns="http://schemas.openxmlformats.org/spreadsheetml/2006/main" count="116" uniqueCount="57">
  <si>
    <t>Personnel</t>
  </si>
  <si>
    <t>Name of team member</t>
  </si>
  <si>
    <t>Year 1</t>
  </si>
  <si>
    <t>Year 2</t>
  </si>
  <si>
    <t>Year 3</t>
  </si>
  <si>
    <t>Total</t>
  </si>
  <si>
    <t>Fringe</t>
  </si>
  <si>
    <t>Faculty</t>
  </si>
  <si>
    <t>Students</t>
  </si>
  <si>
    <t>Travel</t>
  </si>
  <si>
    <t>Plot prep and data collection</t>
  </si>
  <si>
    <t>Conference trips</t>
  </si>
  <si>
    <t>Demo plot overnight trips</t>
  </si>
  <si>
    <t>FEDERAL BUDGET</t>
  </si>
  <si>
    <t>Supplies</t>
  </si>
  <si>
    <t>Field Supplies</t>
  </si>
  <si>
    <t>Lab Supplies</t>
  </si>
  <si>
    <t>Contractual</t>
  </si>
  <si>
    <t>Contractor Name</t>
  </si>
  <si>
    <t>Other</t>
  </si>
  <si>
    <t>Testing and analysis</t>
  </si>
  <si>
    <t>Indirect</t>
  </si>
  <si>
    <t>TOTAL</t>
  </si>
  <si>
    <t>See NICRA (X%)</t>
  </si>
  <si>
    <t>NON-FEDERAL BUDGET</t>
  </si>
  <si>
    <t>General services</t>
  </si>
  <si>
    <t>Land rental</t>
  </si>
  <si>
    <t>Legal Fees</t>
  </si>
  <si>
    <t>Equipment</t>
  </si>
  <si>
    <t>Equipment Rental</t>
  </si>
  <si>
    <t>Publication</t>
  </si>
  <si>
    <t>Farmer Incentive Payment</t>
  </si>
  <si>
    <t>Staff Fringe</t>
  </si>
  <si>
    <t>Resoration AgricultureDevelpoment</t>
  </si>
  <si>
    <t>Sound Rivers</t>
  </si>
  <si>
    <t>General Contractor</t>
  </si>
  <si>
    <t>Project Farm Manager- Vacant</t>
  </si>
  <si>
    <t>Project Farm Manager- Fringe</t>
  </si>
  <si>
    <t>Cover Crop, seed, plant and trees</t>
  </si>
  <si>
    <t>Soil and Water Monitoring tools</t>
  </si>
  <si>
    <t>Water lines and fountains</t>
  </si>
  <si>
    <t>Sound Rivers and Soil Lab(water testing and analysis)</t>
  </si>
  <si>
    <t>Tractor Implement: Yoeman Keyline Plow</t>
  </si>
  <si>
    <t>Seed Drill</t>
  </si>
  <si>
    <t>Roller Crimper</t>
  </si>
  <si>
    <t>Restoration Agriculture Development</t>
  </si>
  <si>
    <t>General Contractor (well/ electicity)</t>
  </si>
  <si>
    <t xml:space="preserve">Center For Env. Farming Systems </t>
  </si>
  <si>
    <t>Plot prep and farm travel from office</t>
  </si>
  <si>
    <t>fencing, electicity, and solar chargers</t>
  </si>
  <si>
    <t>Mapping and plot marking supplies</t>
  </si>
  <si>
    <t>Soil Monitoring tools</t>
  </si>
  <si>
    <t>Farm Manager</t>
  </si>
  <si>
    <t>Senior Land Manager</t>
  </si>
  <si>
    <t>Senior Associate Director</t>
  </si>
  <si>
    <t>Testing and Analysis</t>
  </si>
  <si>
    <t>Publication and Copying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</si>
</sst>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64" fontId="2" fillId="3" borderId="0" xfId="0" applyNumberFormat="1" applyFont="1" applyFill="1" applyAlignment="1">
      <alignment horizontal="center"/>
    </xf>
    <xf numFmtId="0" fontId="3" fillId="0" borderId="0" xfId="0" applyFont="1"/>
    <xf numFmtId="0" fontId="4" fillId="0" borderId="0" xfId="0" applyFont="1"/>
    <xf numFmtId="164" fontId="4" fillId="3" borderId="0" xfId="0" applyNumberFormat="1" applyFont="1" applyFill="1" applyAlignment="1">
      <alignment horizontal="center"/>
    </xf>
    <xf numFmtId="164" fontId="3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3" fillId="3" borderId="0" xfId="0" applyFont="1" applyFill="1"/>
    <xf numFmtId="0" fontId="4" fillId="3" borderId="0" xfId="0" applyFont="1" applyFill="1" applyAlignment="1">
      <alignment horizontal="center"/>
    </xf>
    <xf numFmtId="9" fontId="0" fillId="0" borderId="0" xfId="0" applyNumberFormat="1" applyFont="1" applyAlignment="1">
      <alignment horizontal="center"/>
    </xf>
    <xf numFmtId="9" fontId="4" fillId="0" borderId="0" xfId="0" applyNumberFormat="1" applyFont="1" applyAlignment="1">
      <alignment horizontal="center"/>
    </xf>
    <xf numFmtId="164" fontId="0" fillId="0" borderId="0" xfId="0" applyNumberFormat="1"/>
    <xf numFmtId="9" fontId="6" fillId="0" borderId="0" xfId="1" applyFont="1" applyAlignment="1">
      <alignment horizontal="center" vertical="center"/>
    </xf>
    <xf numFmtId="164" fontId="7" fillId="5" borderId="0" xfId="0" applyNumberFormat="1" applyFont="1" applyFill="1" applyAlignment="1">
      <alignment horizontal="center"/>
    </xf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left"/>
    </xf>
    <xf numFmtId="164" fontId="0" fillId="3" borderId="0" xfId="0" applyNumberFormat="1" applyFill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4" borderId="0" xfId="0" applyFill="1" applyBorder="1" applyAlignment="1">
      <alignment horizontal="left"/>
    </xf>
    <xf numFmtId="0" fontId="0" fillId="3" borderId="0" xfId="0" applyFill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tabSelected="1" workbookViewId="0">
      <selection activeCell="H32" sqref="H32"/>
    </sheetView>
  </sheetViews>
  <sheetFormatPr defaultRowHeight="15" x14ac:dyDescent="0.25"/>
  <cols>
    <col min="1" max="1" width="2.7109375" customWidth="1"/>
    <col min="2" max="2" width="29.5703125" customWidth="1"/>
    <col min="3" max="3" width="13.140625" style="1" customWidth="1"/>
    <col min="4" max="5" width="9.85546875" style="1" customWidth="1"/>
    <col min="6" max="6" width="1.5703125" style="1" customWidth="1"/>
    <col min="7" max="7" width="12.7109375" style="1" customWidth="1"/>
  </cols>
  <sheetData>
    <row r="1" spans="1:8" s="9" customFormat="1" ht="17.25" x14ac:dyDescent="0.3">
      <c r="A1" s="13" t="s">
        <v>13</v>
      </c>
      <c r="B1" s="13"/>
      <c r="C1" s="14"/>
      <c r="D1" s="14"/>
      <c r="E1" s="14"/>
      <c r="F1" s="14"/>
      <c r="G1" s="14"/>
    </row>
    <row r="2" spans="1:8" ht="12.95" customHeight="1" x14ac:dyDescent="0.25">
      <c r="C2" s="1" t="s">
        <v>2</v>
      </c>
      <c r="D2" s="1" t="s">
        <v>3</v>
      </c>
      <c r="E2" s="1" t="s">
        <v>4</v>
      </c>
      <c r="F2" s="3"/>
      <c r="G2" s="1" t="s">
        <v>5</v>
      </c>
    </row>
    <row r="3" spans="1:8" ht="12.95" customHeight="1" x14ac:dyDescent="0.25">
      <c r="A3" s="20" t="s">
        <v>0</v>
      </c>
      <c r="B3" s="20"/>
      <c r="C3" s="21">
        <f>SUM(C4:C4)</f>
        <v>45000</v>
      </c>
      <c r="D3" s="21">
        <f>SUM(D4:D4)</f>
        <v>45000</v>
      </c>
      <c r="E3" s="21">
        <f>SUM(E4:E4)</f>
        <v>45000</v>
      </c>
      <c r="F3" s="22"/>
      <c r="G3" s="21">
        <f>SUM(C3:E3)</f>
        <v>135000</v>
      </c>
    </row>
    <row r="4" spans="1:8" ht="12.95" customHeight="1" x14ac:dyDescent="0.25">
      <c r="A4" s="23"/>
      <c r="B4" s="23" t="s">
        <v>36</v>
      </c>
      <c r="C4" s="24">
        <v>45000</v>
      </c>
      <c r="D4" s="24">
        <v>45000</v>
      </c>
      <c r="E4" s="24">
        <v>45000</v>
      </c>
      <c r="F4" s="22"/>
      <c r="G4" s="24">
        <f t="shared" ref="G4:G8" si="0">SUM(C4:E4)</f>
        <v>135000</v>
      </c>
      <c r="H4" s="17"/>
    </row>
    <row r="5" spans="1:8" ht="12.95" customHeight="1" x14ac:dyDescent="0.25">
      <c r="A5" s="20" t="s">
        <v>6</v>
      </c>
      <c r="B5" s="20"/>
      <c r="C5" s="21">
        <f>SUM(C6:C6)</f>
        <v>9364</v>
      </c>
      <c r="D5" s="21">
        <f>SUM(D6:D6)</f>
        <v>9364</v>
      </c>
      <c r="E5" s="21">
        <f>SUM(E6:E6)</f>
        <v>9364</v>
      </c>
      <c r="F5" s="22"/>
      <c r="G5" s="21">
        <f t="shared" si="0"/>
        <v>28092</v>
      </c>
    </row>
    <row r="6" spans="1:8" ht="12.95" customHeight="1" x14ac:dyDescent="0.25">
      <c r="A6" s="23"/>
      <c r="B6" s="23" t="s">
        <v>37</v>
      </c>
      <c r="C6" s="24">
        <v>9364</v>
      </c>
      <c r="D6" s="24">
        <v>9364</v>
      </c>
      <c r="E6" s="24">
        <v>9364</v>
      </c>
      <c r="F6" s="22"/>
      <c r="G6" s="24">
        <f t="shared" si="0"/>
        <v>28092</v>
      </c>
    </row>
    <row r="7" spans="1:8" ht="12.95" customHeight="1" x14ac:dyDescent="0.25">
      <c r="A7" s="20" t="s">
        <v>9</v>
      </c>
      <c r="B7" s="20"/>
      <c r="C7" s="21">
        <f>SUM(C8:C8)</f>
        <v>1000</v>
      </c>
      <c r="D7" s="21">
        <f>SUM(D8:D8)</f>
        <v>1000</v>
      </c>
      <c r="E7" s="21">
        <f>SUM(E8:E8)</f>
        <v>1000</v>
      </c>
      <c r="F7" s="22"/>
      <c r="G7" s="21">
        <f>SUM(C7:E7)</f>
        <v>3000</v>
      </c>
    </row>
    <row r="8" spans="1:8" ht="16.5" customHeight="1" x14ac:dyDescent="0.25">
      <c r="A8" s="23"/>
      <c r="B8" s="23" t="s">
        <v>48</v>
      </c>
      <c r="C8" s="24">
        <v>1000</v>
      </c>
      <c r="D8" s="24">
        <v>1000</v>
      </c>
      <c r="E8" s="24">
        <v>1000</v>
      </c>
      <c r="F8" s="22"/>
      <c r="G8" s="24">
        <f t="shared" si="0"/>
        <v>3000</v>
      </c>
    </row>
    <row r="9" spans="1:8" ht="12.95" customHeight="1" x14ac:dyDescent="0.25">
      <c r="A9" s="20" t="s">
        <v>14</v>
      </c>
      <c r="B9" s="20"/>
      <c r="C9" s="21">
        <f>SUM(C10:C15)</f>
        <v>34500</v>
      </c>
      <c r="D9" s="21">
        <f t="shared" ref="D9:E9" si="1">SUM(D10:D15)</f>
        <v>11400</v>
      </c>
      <c r="E9" s="21">
        <f t="shared" si="1"/>
        <v>5000</v>
      </c>
      <c r="F9" s="22"/>
      <c r="G9" s="21">
        <f>SUM(C9:E9)</f>
        <v>50900</v>
      </c>
    </row>
    <row r="10" spans="1:8" ht="12.95" customHeight="1" x14ac:dyDescent="0.25">
      <c r="A10" s="23"/>
      <c r="B10" s="23" t="s">
        <v>50</v>
      </c>
      <c r="C10" s="23">
        <v>500</v>
      </c>
      <c r="D10" s="23">
        <v>0</v>
      </c>
      <c r="E10" s="23">
        <v>0</v>
      </c>
      <c r="F10" s="26"/>
      <c r="G10" s="23">
        <v>500</v>
      </c>
    </row>
    <row r="11" spans="1:8" ht="12.95" customHeight="1" x14ac:dyDescent="0.25">
      <c r="A11" s="23"/>
      <c r="B11" s="25" t="s">
        <v>38</v>
      </c>
      <c r="C11" s="24">
        <v>15000</v>
      </c>
      <c r="D11" s="24">
        <v>5000</v>
      </c>
      <c r="E11" s="24">
        <v>5000</v>
      </c>
      <c r="F11" s="22"/>
      <c r="G11" s="24">
        <f>SUM(C11:E11)</f>
        <v>25000</v>
      </c>
    </row>
    <row r="12" spans="1:8" ht="12.95" customHeight="1" x14ac:dyDescent="0.25">
      <c r="A12" s="23"/>
      <c r="B12" s="23" t="s">
        <v>51</v>
      </c>
      <c r="C12" s="24">
        <v>0</v>
      </c>
      <c r="D12" s="24">
        <v>0</v>
      </c>
      <c r="E12" s="24">
        <v>0</v>
      </c>
      <c r="F12" s="22"/>
      <c r="G12" s="24">
        <f t="shared" ref="G12:G15" si="2">SUM(C12:E12)</f>
        <v>0</v>
      </c>
    </row>
    <row r="13" spans="1:8" ht="12.95" customHeight="1" x14ac:dyDescent="0.25">
      <c r="A13" s="23"/>
      <c r="B13" s="25" t="s">
        <v>39</v>
      </c>
      <c r="C13" s="24">
        <v>1000</v>
      </c>
      <c r="D13" s="24">
        <v>0</v>
      </c>
      <c r="E13" s="24">
        <v>0</v>
      </c>
      <c r="F13" s="22"/>
      <c r="G13" s="24">
        <f t="shared" si="2"/>
        <v>1000</v>
      </c>
    </row>
    <row r="14" spans="1:8" ht="12.95" customHeight="1" x14ac:dyDescent="0.25">
      <c r="A14" s="23"/>
      <c r="B14" s="25" t="s">
        <v>40</v>
      </c>
      <c r="C14" s="24">
        <v>0</v>
      </c>
      <c r="D14" s="24">
        <v>6400</v>
      </c>
      <c r="E14" s="24">
        <v>0</v>
      </c>
      <c r="F14" s="22"/>
      <c r="G14" s="24">
        <f t="shared" si="2"/>
        <v>6400</v>
      </c>
    </row>
    <row r="15" spans="1:8" ht="12.95" customHeight="1" x14ac:dyDescent="0.25">
      <c r="A15" s="23"/>
      <c r="B15" s="25" t="s">
        <v>49</v>
      </c>
      <c r="C15" s="24">
        <v>18000</v>
      </c>
      <c r="D15" s="24">
        <v>0</v>
      </c>
      <c r="E15" s="24">
        <v>0</v>
      </c>
      <c r="F15" s="22"/>
      <c r="G15" s="24">
        <f t="shared" si="2"/>
        <v>18000</v>
      </c>
    </row>
    <row r="16" spans="1:8" ht="12.95" customHeight="1" x14ac:dyDescent="0.25">
      <c r="A16" s="20" t="s">
        <v>17</v>
      </c>
      <c r="B16" s="20"/>
      <c r="C16" s="21">
        <f>SUM(C17:C20)</f>
        <v>95000</v>
      </c>
      <c r="D16" s="21">
        <f t="shared" ref="D16:E16" si="3">SUM(D17:D20)</f>
        <v>61000</v>
      </c>
      <c r="E16" s="21">
        <f t="shared" si="3"/>
        <v>35000</v>
      </c>
      <c r="F16" s="22"/>
      <c r="G16" s="21">
        <f>SUM(C16:E16)</f>
        <v>191000</v>
      </c>
    </row>
    <row r="17" spans="1:8" ht="12.95" customHeight="1" x14ac:dyDescent="0.25">
      <c r="A17" s="23"/>
      <c r="B17" s="23" t="s">
        <v>41</v>
      </c>
      <c r="C17" s="24">
        <v>25000</v>
      </c>
      <c r="D17" s="24">
        <v>25000</v>
      </c>
      <c r="E17" s="24">
        <v>25000</v>
      </c>
      <c r="F17" s="22"/>
      <c r="G17" s="24">
        <f t="shared" ref="G17:G30" si="4">SUM(C17:E17)</f>
        <v>75000</v>
      </c>
    </row>
    <row r="18" spans="1:8" ht="12.95" customHeight="1" x14ac:dyDescent="0.25">
      <c r="A18" s="23"/>
      <c r="B18" s="23" t="s">
        <v>47</v>
      </c>
      <c r="C18" s="24">
        <v>10000</v>
      </c>
      <c r="D18" s="24">
        <v>10000</v>
      </c>
      <c r="E18" s="24">
        <v>10000</v>
      </c>
      <c r="F18" s="22"/>
      <c r="G18" s="24">
        <f t="shared" si="4"/>
        <v>30000</v>
      </c>
    </row>
    <row r="19" spans="1:8" ht="12.95" customHeight="1" x14ac:dyDescent="0.25">
      <c r="A19" s="23"/>
      <c r="B19" s="23" t="s">
        <v>45</v>
      </c>
      <c r="C19" s="24">
        <v>60000</v>
      </c>
      <c r="D19" s="24">
        <v>0</v>
      </c>
      <c r="E19" s="24">
        <v>0</v>
      </c>
      <c r="F19" s="22"/>
      <c r="G19" s="24">
        <f t="shared" si="4"/>
        <v>60000</v>
      </c>
    </row>
    <row r="20" spans="1:8" ht="12.95" customHeight="1" x14ac:dyDescent="0.25">
      <c r="A20" s="23"/>
      <c r="B20" s="23" t="s">
        <v>46</v>
      </c>
      <c r="C20" s="24">
        <v>0</v>
      </c>
      <c r="D20" s="24">
        <v>26000</v>
      </c>
      <c r="E20" s="24">
        <v>0</v>
      </c>
      <c r="F20" s="22"/>
      <c r="G20" s="24">
        <f t="shared" si="4"/>
        <v>26000</v>
      </c>
    </row>
    <row r="21" spans="1:8" ht="12.95" customHeight="1" x14ac:dyDescent="0.25">
      <c r="A21" s="20" t="s">
        <v>28</v>
      </c>
      <c r="B21" s="20"/>
      <c r="C21" s="21">
        <f>SUM(C22:C24)</f>
        <v>40000</v>
      </c>
      <c r="D21" s="21">
        <f>SUM(D22:D24)</f>
        <v>0</v>
      </c>
      <c r="E21" s="21">
        <f>SUM(E22:E24)</f>
        <v>0</v>
      </c>
      <c r="F21" s="22"/>
      <c r="G21" s="21">
        <f t="shared" ref="G21:G24" si="5">SUM(C21:E21)</f>
        <v>40000</v>
      </c>
    </row>
    <row r="22" spans="1:8" ht="12.95" customHeight="1" x14ac:dyDescent="0.25">
      <c r="A22" s="23"/>
      <c r="B22" s="23" t="s">
        <v>42</v>
      </c>
      <c r="C22" s="24">
        <v>15000</v>
      </c>
      <c r="D22" s="24">
        <v>0</v>
      </c>
      <c r="E22" s="24">
        <v>0</v>
      </c>
      <c r="F22" s="22"/>
      <c r="G22" s="24">
        <f t="shared" si="5"/>
        <v>15000</v>
      </c>
    </row>
    <row r="23" spans="1:8" ht="12.95" customHeight="1" x14ac:dyDescent="0.25">
      <c r="A23" s="23"/>
      <c r="B23" s="23" t="s">
        <v>43</v>
      </c>
      <c r="C23" s="24">
        <v>15000</v>
      </c>
      <c r="D23" s="24">
        <v>0</v>
      </c>
      <c r="E23" s="24">
        <v>0</v>
      </c>
      <c r="F23" s="22"/>
      <c r="G23" s="24">
        <f t="shared" si="5"/>
        <v>15000</v>
      </c>
    </row>
    <row r="24" spans="1:8" ht="12.95" customHeight="1" x14ac:dyDescent="0.25">
      <c r="A24" s="23"/>
      <c r="B24" s="23" t="s">
        <v>44</v>
      </c>
      <c r="C24" s="24">
        <v>10000</v>
      </c>
      <c r="D24" s="24">
        <v>0</v>
      </c>
      <c r="E24" s="24">
        <v>0</v>
      </c>
      <c r="F24" s="22"/>
      <c r="G24" s="24">
        <f t="shared" si="5"/>
        <v>10000</v>
      </c>
    </row>
    <row r="25" spans="1:8" ht="12.95" customHeight="1" x14ac:dyDescent="0.25">
      <c r="A25" s="20" t="s">
        <v>19</v>
      </c>
      <c r="B25" s="20"/>
      <c r="C25" s="21">
        <f>SUM(C26:C28)</f>
        <v>40000</v>
      </c>
      <c r="D25" s="21">
        <f>SUM(D26:D28)</f>
        <v>0</v>
      </c>
      <c r="E25" s="21">
        <f>SUM(E26:E28)</f>
        <v>0</v>
      </c>
      <c r="F25" s="22"/>
      <c r="G25" s="21">
        <f t="shared" si="4"/>
        <v>40000</v>
      </c>
    </row>
    <row r="26" spans="1:8" ht="12.95" customHeight="1" x14ac:dyDescent="0.25">
      <c r="A26" s="23"/>
      <c r="B26" s="23" t="s">
        <v>55</v>
      </c>
      <c r="C26" s="24">
        <v>15000</v>
      </c>
      <c r="D26" s="24">
        <v>0</v>
      </c>
      <c r="E26" s="24">
        <v>0</v>
      </c>
      <c r="F26" s="22"/>
      <c r="G26" s="24">
        <f t="shared" si="4"/>
        <v>15000</v>
      </c>
    </row>
    <row r="27" spans="1:8" ht="12.95" customHeight="1" x14ac:dyDescent="0.25">
      <c r="A27" s="23"/>
      <c r="B27" s="23" t="s">
        <v>56</v>
      </c>
      <c r="C27" s="24">
        <v>15000</v>
      </c>
      <c r="D27" s="24">
        <v>0</v>
      </c>
      <c r="E27" s="24">
        <v>0</v>
      </c>
      <c r="F27" s="22"/>
      <c r="G27" s="24">
        <f t="shared" si="4"/>
        <v>15000</v>
      </c>
    </row>
    <row r="28" spans="1:8" ht="12.95" customHeight="1" x14ac:dyDescent="0.25">
      <c r="A28" s="23"/>
      <c r="B28" s="23"/>
      <c r="C28" s="24">
        <v>10000</v>
      </c>
      <c r="D28" s="24">
        <v>0</v>
      </c>
      <c r="E28" s="24">
        <v>0</v>
      </c>
      <c r="F28" s="22"/>
      <c r="G28" s="24">
        <f t="shared" si="4"/>
        <v>10000</v>
      </c>
    </row>
    <row r="29" spans="1:8" ht="12.95" customHeight="1" x14ac:dyDescent="0.25">
      <c r="A29" s="20" t="s">
        <v>21</v>
      </c>
      <c r="B29" s="20"/>
      <c r="C29" s="21">
        <v>0</v>
      </c>
      <c r="D29" s="21">
        <v>0</v>
      </c>
      <c r="E29" s="21">
        <v>0</v>
      </c>
      <c r="F29" s="22"/>
      <c r="G29" s="21">
        <f t="shared" si="4"/>
        <v>0</v>
      </c>
    </row>
    <row r="30" spans="1:8" ht="12.95" customHeight="1" x14ac:dyDescent="0.25">
      <c r="A30" s="23"/>
      <c r="B30" s="23" t="s">
        <v>23</v>
      </c>
      <c r="C30" s="24">
        <v>0</v>
      </c>
      <c r="D30" s="24">
        <v>0</v>
      </c>
      <c r="E30" s="24">
        <v>0</v>
      </c>
      <c r="F30" s="22"/>
      <c r="G30" s="24">
        <f t="shared" si="4"/>
        <v>0</v>
      </c>
    </row>
    <row r="31" spans="1:8" ht="7.5" customHeight="1" x14ac:dyDescent="0.25">
      <c r="C31" s="6"/>
      <c r="D31" s="6"/>
      <c r="E31" s="6"/>
      <c r="F31" s="5"/>
      <c r="G31" s="6"/>
    </row>
    <row r="32" spans="1:8" s="9" customFormat="1" ht="17.25" x14ac:dyDescent="0.3">
      <c r="A32" s="8" t="s">
        <v>22</v>
      </c>
      <c r="C32" s="12">
        <f>C3+C5+C7+C9+C16+C25+C29</f>
        <v>224864</v>
      </c>
      <c r="D32" s="12">
        <f>D3+D5+D7+D9+D16+D25+D29</f>
        <v>127764</v>
      </c>
      <c r="E32" s="12">
        <f>E3+E5+E7+E9+E16+E25+E29</f>
        <v>95364</v>
      </c>
      <c r="F32" s="10"/>
      <c r="G32" s="11">
        <f>G3+G5+G7+G9+G16+G21+G25+G29</f>
        <v>487992</v>
      </c>
      <c r="H32" s="18">
        <f>G32/(G32+G66)</f>
        <v>0.68072498399293602</v>
      </c>
    </row>
    <row r="33" spans="1:7" ht="12.95" customHeight="1" x14ac:dyDescent="0.25">
      <c r="C33" s="6"/>
      <c r="D33" s="6"/>
      <c r="E33" s="6"/>
      <c r="F33" s="6"/>
      <c r="G33" s="6"/>
    </row>
    <row r="34" spans="1:7" s="9" customFormat="1" ht="17.25" x14ac:dyDescent="0.3">
      <c r="A34" s="13" t="s">
        <v>24</v>
      </c>
      <c r="B34" s="13"/>
      <c r="C34" s="14"/>
      <c r="D34" s="14"/>
      <c r="E34" s="14"/>
      <c r="F34" s="14"/>
      <c r="G34" s="14"/>
    </row>
    <row r="35" spans="1:7" ht="12.95" customHeight="1" x14ac:dyDescent="0.25">
      <c r="C35" s="1" t="s">
        <v>2</v>
      </c>
      <c r="D35" s="1" t="s">
        <v>3</v>
      </c>
      <c r="E35" s="1" t="s">
        <v>4</v>
      </c>
      <c r="F35" s="3"/>
      <c r="G35" s="1" t="s">
        <v>5</v>
      </c>
    </row>
    <row r="36" spans="1:7" ht="12.95" customHeight="1" x14ac:dyDescent="0.25">
      <c r="A36" s="20" t="s">
        <v>0</v>
      </c>
      <c r="B36" s="20"/>
      <c r="C36" s="21">
        <f>SUM(C37:C39)</f>
        <v>41297</v>
      </c>
      <c r="D36" s="21">
        <f t="shared" ref="D36:E36" si="6">SUM(D37:D39)</f>
        <v>41297</v>
      </c>
      <c r="E36" s="21">
        <f t="shared" si="6"/>
        <v>41297</v>
      </c>
      <c r="F36" s="22"/>
      <c r="G36" s="21">
        <f>SUM(C36:E36)</f>
        <v>123891</v>
      </c>
    </row>
    <row r="37" spans="1:7" ht="12.95" customHeight="1" x14ac:dyDescent="0.25">
      <c r="A37" s="23"/>
      <c r="B37" s="23" t="s">
        <v>52</v>
      </c>
      <c r="C37" s="24">
        <v>20000</v>
      </c>
      <c r="D37" s="24">
        <v>20000</v>
      </c>
      <c r="E37" s="24">
        <v>20000</v>
      </c>
      <c r="F37" s="22"/>
      <c r="G37" s="24">
        <f>SUM(C37:E37)</f>
        <v>60000</v>
      </c>
    </row>
    <row r="38" spans="1:7" ht="12.95" customHeight="1" x14ac:dyDescent="0.25">
      <c r="A38" s="23"/>
      <c r="B38" s="23" t="s">
        <v>53</v>
      </c>
      <c r="C38" s="24">
        <v>14198</v>
      </c>
      <c r="D38" s="24">
        <v>14198</v>
      </c>
      <c r="E38" s="24">
        <v>14198</v>
      </c>
      <c r="F38" s="22"/>
      <c r="G38" s="24">
        <f>SUM(C38:E38)</f>
        <v>42594</v>
      </c>
    </row>
    <row r="39" spans="1:7" ht="12.95" customHeight="1" x14ac:dyDescent="0.25">
      <c r="A39" s="23"/>
      <c r="B39" s="23" t="s">
        <v>54</v>
      </c>
      <c r="C39" s="24">
        <v>7099</v>
      </c>
      <c r="D39" s="24">
        <v>7099</v>
      </c>
      <c r="E39" s="24">
        <v>7099</v>
      </c>
      <c r="F39" s="22"/>
      <c r="G39" s="24">
        <f>SUM(C39:E39)</f>
        <v>21297</v>
      </c>
    </row>
    <row r="40" spans="1:7" ht="12.95" customHeight="1" x14ac:dyDescent="0.25">
      <c r="A40" s="20" t="s">
        <v>6</v>
      </c>
      <c r="B40" s="20"/>
      <c r="C40" s="21">
        <f>SUM(C41:C41)</f>
        <v>3696</v>
      </c>
      <c r="D40" s="21">
        <f>SUM(D41:D41)</f>
        <v>3696</v>
      </c>
      <c r="E40" s="21">
        <f>SUM(E41:E41)</f>
        <v>3696</v>
      </c>
      <c r="F40" s="22"/>
      <c r="G40" s="21">
        <f t="shared" ref="G40:G41" si="7">SUM(C40:E40)</f>
        <v>11088</v>
      </c>
    </row>
    <row r="41" spans="1:7" ht="12.95" customHeight="1" x14ac:dyDescent="0.25">
      <c r="A41" s="23"/>
      <c r="B41" s="23" t="s">
        <v>32</v>
      </c>
      <c r="C41" s="24">
        <v>3696</v>
      </c>
      <c r="D41" s="24">
        <v>3696</v>
      </c>
      <c r="E41" s="24">
        <v>3696</v>
      </c>
      <c r="F41" s="22"/>
      <c r="G41" s="24">
        <f t="shared" si="7"/>
        <v>11088</v>
      </c>
    </row>
    <row r="42" spans="1:7" ht="12.95" customHeight="1" x14ac:dyDescent="0.25">
      <c r="A42" s="20" t="s">
        <v>9</v>
      </c>
      <c r="B42" s="20"/>
      <c r="C42" s="21">
        <f>SUM(C43:C43)</f>
        <v>1000</v>
      </c>
      <c r="D42" s="21">
        <f>SUM(D43:D43)</f>
        <v>1000</v>
      </c>
      <c r="E42" s="21">
        <f>SUM(E43:E43)</f>
        <v>1000</v>
      </c>
      <c r="F42" s="22"/>
      <c r="G42" s="21">
        <f>SUM(C42:E42)</f>
        <v>3000</v>
      </c>
    </row>
    <row r="43" spans="1:7" ht="16.5" customHeight="1" x14ac:dyDescent="0.25">
      <c r="A43" s="23"/>
      <c r="B43" s="23" t="s">
        <v>48</v>
      </c>
      <c r="C43" s="24">
        <v>1000</v>
      </c>
      <c r="D43" s="24">
        <v>1000</v>
      </c>
      <c r="E43" s="24">
        <v>1000</v>
      </c>
      <c r="F43" s="22"/>
      <c r="G43" s="24">
        <f t="shared" ref="G43" si="8">SUM(C43:E43)</f>
        <v>3000</v>
      </c>
    </row>
    <row r="44" spans="1:7" ht="12.95" customHeight="1" x14ac:dyDescent="0.25">
      <c r="A44" s="20" t="s">
        <v>17</v>
      </c>
      <c r="B44" s="20"/>
      <c r="C44" s="21">
        <f>SUM(C45:C47)</f>
        <v>20000</v>
      </c>
      <c r="D44" s="21">
        <f>SUM(D45:D47)</f>
        <v>0</v>
      </c>
      <c r="E44" s="21">
        <f>SUM(E45:E47)</f>
        <v>0</v>
      </c>
      <c r="F44" s="22"/>
      <c r="G44" s="21">
        <f>SUM(C44:E44)</f>
        <v>20000</v>
      </c>
    </row>
    <row r="45" spans="1:7" ht="12.95" customHeight="1" x14ac:dyDescent="0.25">
      <c r="A45" s="23"/>
      <c r="B45" s="23" t="s">
        <v>33</v>
      </c>
      <c r="C45" s="24">
        <v>10000</v>
      </c>
      <c r="D45" s="24">
        <v>0</v>
      </c>
      <c r="E45" s="24">
        <v>0</v>
      </c>
      <c r="F45" s="22"/>
      <c r="G45" s="24">
        <f t="shared" ref="G45:G64" si="9">SUM(C45:E45)</f>
        <v>10000</v>
      </c>
    </row>
    <row r="46" spans="1:7" ht="12.95" customHeight="1" x14ac:dyDescent="0.25">
      <c r="A46" s="23"/>
      <c r="B46" s="23" t="s">
        <v>34</v>
      </c>
      <c r="C46" s="24">
        <v>2000</v>
      </c>
      <c r="D46" s="24">
        <v>0</v>
      </c>
      <c r="E46" s="24">
        <v>0</v>
      </c>
      <c r="F46" s="22"/>
      <c r="G46" s="24">
        <f t="shared" si="9"/>
        <v>2000</v>
      </c>
    </row>
    <row r="47" spans="1:7" ht="12.95" customHeight="1" x14ac:dyDescent="0.25">
      <c r="A47" s="23"/>
      <c r="B47" s="23" t="s">
        <v>35</v>
      </c>
      <c r="C47" s="24">
        <v>8000</v>
      </c>
      <c r="D47" s="24">
        <v>0</v>
      </c>
      <c r="E47" s="24">
        <v>0</v>
      </c>
      <c r="F47" s="22"/>
      <c r="G47" s="24">
        <f t="shared" si="9"/>
        <v>8000</v>
      </c>
    </row>
    <row r="48" spans="1:7" ht="12.95" customHeight="1" x14ac:dyDescent="0.25">
      <c r="A48" s="20" t="s">
        <v>28</v>
      </c>
      <c r="B48" s="20"/>
      <c r="C48" s="21">
        <f>SUM(C49:C51)</f>
        <v>20000</v>
      </c>
      <c r="D48" s="21">
        <f>SUM(D49:D51)</f>
        <v>0</v>
      </c>
      <c r="E48" s="21">
        <f>SUM(E49:E51)</f>
        <v>0</v>
      </c>
      <c r="F48" s="22"/>
      <c r="G48" s="21">
        <f>SUM(C48:E48)</f>
        <v>20000</v>
      </c>
    </row>
    <row r="49" spans="1:7" ht="12.95" customHeight="1" x14ac:dyDescent="0.25">
      <c r="A49" s="23"/>
      <c r="B49" s="23" t="s">
        <v>33</v>
      </c>
      <c r="C49" s="24">
        <v>10000</v>
      </c>
      <c r="D49" s="24">
        <v>0</v>
      </c>
      <c r="E49" s="24">
        <v>0</v>
      </c>
      <c r="F49" s="22"/>
      <c r="G49" s="24">
        <f t="shared" ref="G49:G51" si="10">SUM(C49:E49)</f>
        <v>10000</v>
      </c>
    </row>
    <row r="50" spans="1:7" ht="12.95" customHeight="1" x14ac:dyDescent="0.25">
      <c r="A50" s="23"/>
      <c r="B50" s="23" t="s">
        <v>34</v>
      </c>
      <c r="C50" s="24">
        <v>2000</v>
      </c>
      <c r="D50" s="24">
        <v>0</v>
      </c>
      <c r="E50" s="24">
        <v>0</v>
      </c>
      <c r="F50" s="22"/>
      <c r="G50" s="24">
        <f t="shared" si="10"/>
        <v>2000</v>
      </c>
    </row>
    <row r="51" spans="1:7" ht="12.95" customHeight="1" x14ac:dyDescent="0.25">
      <c r="A51" s="23"/>
      <c r="B51" s="23" t="s">
        <v>35</v>
      </c>
      <c r="C51" s="24">
        <v>8000</v>
      </c>
      <c r="D51" s="24">
        <v>0</v>
      </c>
      <c r="E51" s="24">
        <v>0</v>
      </c>
      <c r="F51" s="22"/>
      <c r="G51" s="24">
        <f t="shared" si="10"/>
        <v>8000</v>
      </c>
    </row>
    <row r="52" spans="1:7" ht="12.95" customHeight="1" x14ac:dyDescent="0.25">
      <c r="A52" s="20" t="s">
        <v>14</v>
      </c>
      <c r="B52" s="20"/>
      <c r="C52" s="21">
        <f>SUM(C53:C58)</f>
        <v>34500</v>
      </c>
      <c r="D52" s="21">
        <f t="shared" ref="D52:E52" si="11">SUM(D53:D58)</f>
        <v>11400</v>
      </c>
      <c r="E52" s="21">
        <f t="shared" si="11"/>
        <v>5000</v>
      </c>
      <c r="F52" s="22"/>
      <c r="G52" s="21">
        <f>SUM(C52:E52)</f>
        <v>50900</v>
      </c>
    </row>
    <row r="53" spans="1:7" ht="12.95" customHeight="1" x14ac:dyDescent="0.25">
      <c r="A53" s="23"/>
      <c r="B53" s="23" t="s">
        <v>50</v>
      </c>
      <c r="C53" s="23">
        <v>500</v>
      </c>
      <c r="D53" s="23">
        <v>0</v>
      </c>
      <c r="E53" s="23">
        <v>0</v>
      </c>
      <c r="F53" s="26"/>
      <c r="G53" s="23">
        <v>500</v>
      </c>
    </row>
    <row r="54" spans="1:7" ht="12.95" customHeight="1" x14ac:dyDescent="0.25">
      <c r="A54" s="23"/>
      <c r="B54" s="25" t="s">
        <v>38</v>
      </c>
      <c r="C54" s="24">
        <v>15000</v>
      </c>
      <c r="D54" s="24">
        <v>5000</v>
      </c>
      <c r="E54" s="24">
        <v>5000</v>
      </c>
      <c r="F54" s="22"/>
      <c r="G54" s="24">
        <f>SUM(C54:E54)</f>
        <v>25000</v>
      </c>
    </row>
    <row r="55" spans="1:7" ht="12.95" customHeight="1" x14ac:dyDescent="0.25">
      <c r="A55" s="23"/>
      <c r="B55" s="23" t="s">
        <v>51</v>
      </c>
      <c r="C55" s="24">
        <v>0</v>
      </c>
      <c r="D55" s="24">
        <v>0</v>
      </c>
      <c r="E55" s="24">
        <v>0</v>
      </c>
      <c r="F55" s="22"/>
      <c r="G55" s="24">
        <f t="shared" ref="G55:G58" si="12">SUM(C55:E55)</f>
        <v>0</v>
      </c>
    </row>
    <row r="56" spans="1:7" ht="12.95" customHeight="1" x14ac:dyDescent="0.25">
      <c r="A56" s="23"/>
      <c r="B56" s="25" t="s">
        <v>39</v>
      </c>
      <c r="C56" s="24">
        <v>1000</v>
      </c>
      <c r="D56" s="24">
        <v>0</v>
      </c>
      <c r="E56" s="24">
        <v>0</v>
      </c>
      <c r="F56" s="22"/>
      <c r="G56" s="24">
        <f t="shared" si="12"/>
        <v>1000</v>
      </c>
    </row>
    <row r="57" spans="1:7" ht="12.95" customHeight="1" x14ac:dyDescent="0.25">
      <c r="A57" s="23"/>
      <c r="B57" s="25" t="s">
        <v>40</v>
      </c>
      <c r="C57" s="24">
        <v>0</v>
      </c>
      <c r="D57" s="24">
        <v>6400</v>
      </c>
      <c r="E57" s="24">
        <v>0</v>
      </c>
      <c r="F57" s="22"/>
      <c r="G57" s="24">
        <f t="shared" si="12"/>
        <v>6400</v>
      </c>
    </row>
    <row r="58" spans="1:7" ht="12.95" customHeight="1" x14ac:dyDescent="0.25">
      <c r="A58" s="23"/>
      <c r="B58" s="25" t="s">
        <v>49</v>
      </c>
      <c r="C58" s="24">
        <v>18000</v>
      </c>
      <c r="D58" s="24">
        <v>0</v>
      </c>
      <c r="E58" s="24">
        <v>0</v>
      </c>
      <c r="F58" s="22"/>
      <c r="G58" s="24">
        <f t="shared" si="12"/>
        <v>18000</v>
      </c>
    </row>
    <row r="59" spans="1:7" ht="12.95" customHeight="1" x14ac:dyDescent="0.25">
      <c r="A59" s="20" t="s">
        <v>19</v>
      </c>
      <c r="B59" s="20"/>
      <c r="C59" s="21">
        <f>SUM(C60:C62)</f>
        <v>0</v>
      </c>
      <c r="D59" s="21">
        <f t="shared" ref="D59" si="13">SUM(D60:D62)</f>
        <v>0</v>
      </c>
      <c r="E59" s="21">
        <f t="shared" ref="E59" si="14">SUM(E60:E62)</f>
        <v>0</v>
      </c>
      <c r="F59" s="22"/>
      <c r="G59" s="21">
        <f t="shared" si="9"/>
        <v>0</v>
      </c>
    </row>
    <row r="60" spans="1:7" ht="12.95" customHeight="1" x14ac:dyDescent="0.25">
      <c r="A60" s="23"/>
      <c r="B60" s="23" t="s">
        <v>25</v>
      </c>
      <c r="C60" s="24">
        <v>0</v>
      </c>
      <c r="D60" s="24">
        <v>0</v>
      </c>
      <c r="E60" s="24">
        <v>0</v>
      </c>
      <c r="F60" s="22"/>
      <c r="G60" s="24">
        <f t="shared" si="9"/>
        <v>0</v>
      </c>
    </row>
    <row r="61" spans="1:7" ht="12.95" customHeight="1" x14ac:dyDescent="0.25">
      <c r="A61" s="23"/>
      <c r="B61" s="23" t="s">
        <v>26</v>
      </c>
      <c r="C61" s="24">
        <v>0</v>
      </c>
      <c r="D61" s="24">
        <v>0</v>
      </c>
      <c r="E61" s="24">
        <v>0</v>
      </c>
      <c r="F61" s="22"/>
      <c r="G61" s="24">
        <f t="shared" si="9"/>
        <v>0</v>
      </c>
    </row>
    <row r="62" spans="1:7" ht="12.95" customHeight="1" x14ac:dyDescent="0.25">
      <c r="A62" s="23"/>
      <c r="B62" s="23" t="s">
        <v>27</v>
      </c>
      <c r="C62" s="24">
        <v>0</v>
      </c>
      <c r="D62" s="24">
        <v>0</v>
      </c>
      <c r="E62" s="24">
        <v>0</v>
      </c>
      <c r="F62" s="22"/>
      <c r="G62" s="24">
        <f t="shared" si="9"/>
        <v>0</v>
      </c>
    </row>
    <row r="63" spans="1:7" ht="12.95" customHeight="1" x14ac:dyDescent="0.25">
      <c r="A63" s="20" t="s">
        <v>21</v>
      </c>
      <c r="B63" s="20"/>
      <c r="C63" s="21">
        <v>0</v>
      </c>
      <c r="D63" s="21">
        <f t="shared" ref="D63" si="15">D64</f>
        <v>0</v>
      </c>
      <c r="E63" s="21">
        <f t="shared" ref="E63" si="16">E64</f>
        <v>0</v>
      </c>
      <c r="F63" s="22"/>
      <c r="G63" s="21">
        <f t="shared" si="9"/>
        <v>0</v>
      </c>
    </row>
    <row r="64" spans="1:7" ht="12.95" customHeight="1" x14ac:dyDescent="0.25">
      <c r="A64" s="23"/>
      <c r="B64" s="23" t="s">
        <v>23</v>
      </c>
      <c r="C64" s="24">
        <v>0</v>
      </c>
      <c r="D64" s="24">
        <v>0</v>
      </c>
      <c r="E64" s="24">
        <v>0</v>
      </c>
      <c r="F64" s="22"/>
      <c r="G64" s="24">
        <f t="shared" si="9"/>
        <v>0</v>
      </c>
    </row>
    <row r="65" spans="1:8" ht="13.5" customHeight="1" x14ac:dyDescent="0.25">
      <c r="C65" s="6"/>
      <c r="D65" s="6"/>
      <c r="E65" s="6"/>
      <c r="F65" s="5"/>
      <c r="G65" s="6"/>
    </row>
    <row r="66" spans="1:8" ht="17.25" x14ac:dyDescent="0.3">
      <c r="A66" s="8" t="s">
        <v>22</v>
      </c>
      <c r="C66" s="12">
        <f>C36+C40+C44+C59+C63</f>
        <v>64993</v>
      </c>
      <c r="D66" s="12">
        <f>D36+D40+D44+D59+D63</f>
        <v>44993</v>
      </c>
      <c r="E66" s="12">
        <f>E36+E40+E44+E59+E63</f>
        <v>44993</v>
      </c>
      <c r="F66" s="7"/>
      <c r="G66" s="11">
        <f>G36+G40+G42+G44++G48++G52+G59+G63</f>
        <v>228879</v>
      </c>
      <c r="H66" s="18">
        <f>G66/(G32+G66)</f>
        <v>0.31927501600706404</v>
      </c>
    </row>
    <row r="67" spans="1:8" x14ac:dyDescent="0.25">
      <c r="C67" s="6"/>
      <c r="D67" s="6"/>
      <c r="E67" s="6"/>
      <c r="F67" s="6"/>
      <c r="G67" s="6"/>
    </row>
    <row r="68" spans="1:8" ht="18.75" x14ac:dyDescent="0.3">
      <c r="G68" s="19">
        <f>G66+G32</f>
        <v>716871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6"/>
  <sheetViews>
    <sheetView topLeftCell="A22" workbookViewId="0">
      <selection activeCell="H26" sqref="H26"/>
    </sheetView>
  </sheetViews>
  <sheetFormatPr defaultRowHeight="15" x14ac:dyDescent="0.25"/>
  <cols>
    <col min="1" max="1" width="2.7109375" customWidth="1"/>
    <col min="2" max="2" width="21.85546875" customWidth="1"/>
    <col min="3" max="5" width="9.85546875" style="1" customWidth="1"/>
    <col min="6" max="6" width="1.5703125" style="1" customWidth="1"/>
    <col min="7" max="7" width="11.42578125" style="1" customWidth="1"/>
  </cols>
  <sheetData>
    <row r="1" spans="1:7" s="9" customFormat="1" ht="17.25" x14ac:dyDescent="0.3">
      <c r="A1" s="13" t="s">
        <v>13</v>
      </c>
      <c r="B1" s="13"/>
      <c r="C1" s="14"/>
      <c r="D1" s="14"/>
      <c r="E1" s="14"/>
      <c r="F1" s="14"/>
      <c r="G1" s="14"/>
    </row>
    <row r="2" spans="1:7" ht="12.95" customHeight="1" x14ac:dyDescent="0.25">
      <c r="C2" s="1" t="s">
        <v>2</v>
      </c>
      <c r="D2" s="1" t="s">
        <v>3</v>
      </c>
      <c r="E2" s="1" t="s">
        <v>4</v>
      </c>
      <c r="F2" s="3"/>
      <c r="G2" s="1" t="s">
        <v>5</v>
      </c>
    </row>
    <row r="3" spans="1:7" ht="12.95" customHeight="1" x14ac:dyDescent="0.25">
      <c r="A3" s="2" t="s">
        <v>0</v>
      </c>
      <c r="B3" s="2"/>
      <c r="C3" s="4">
        <f>SUM(C4:C6)</f>
        <v>86880</v>
      </c>
      <c r="D3" s="4">
        <f t="shared" ref="D3:E3" si="0">SUM(D4:D6)</f>
        <v>86880</v>
      </c>
      <c r="E3" s="4">
        <f t="shared" si="0"/>
        <v>86880</v>
      </c>
      <c r="F3" s="5"/>
      <c r="G3" s="4">
        <f>SUM(C3:E3)</f>
        <v>260640</v>
      </c>
    </row>
    <row r="4" spans="1:7" ht="12.95" customHeight="1" x14ac:dyDescent="0.25">
      <c r="B4" t="s">
        <v>1</v>
      </c>
      <c r="C4" s="6">
        <v>45000</v>
      </c>
      <c r="D4" s="6">
        <v>45000</v>
      </c>
      <c r="E4" s="6">
        <v>45000</v>
      </c>
      <c r="F4" s="5"/>
      <c r="G4" s="6">
        <f>SUM(C4:E4)</f>
        <v>135000</v>
      </c>
    </row>
    <row r="5" spans="1:7" ht="12.95" customHeight="1" x14ac:dyDescent="0.25">
      <c r="B5" t="s">
        <v>1</v>
      </c>
      <c r="C5" s="6">
        <v>15000</v>
      </c>
      <c r="D5" s="6">
        <v>15000</v>
      </c>
      <c r="E5" s="6">
        <v>15000</v>
      </c>
      <c r="F5" s="5"/>
      <c r="G5" s="6">
        <f t="shared" ref="G5:G16" si="1">SUM(C5:E5)</f>
        <v>45000</v>
      </c>
    </row>
    <row r="6" spans="1:7" ht="12.95" customHeight="1" x14ac:dyDescent="0.25">
      <c r="B6" t="s">
        <v>1</v>
      </c>
      <c r="C6" s="6">
        <v>26880</v>
      </c>
      <c r="D6" s="6">
        <v>26880</v>
      </c>
      <c r="E6" s="6">
        <v>26880</v>
      </c>
      <c r="F6" s="5"/>
      <c r="G6" s="6">
        <f t="shared" si="1"/>
        <v>80640</v>
      </c>
    </row>
    <row r="7" spans="1:7" ht="12.95" customHeight="1" x14ac:dyDescent="0.25">
      <c r="A7" s="2" t="s">
        <v>6</v>
      </c>
      <c r="B7" s="2"/>
      <c r="C7" s="4">
        <f>SUM(C8:C9)</f>
        <v>22881.599999999999</v>
      </c>
      <c r="D7" s="4">
        <f t="shared" ref="D7:E7" si="2">SUM(D8:D9)</f>
        <v>22881.599999999999</v>
      </c>
      <c r="E7" s="4">
        <f t="shared" si="2"/>
        <v>22881.599999999999</v>
      </c>
      <c r="F7" s="5"/>
      <c r="G7" s="4">
        <f t="shared" si="1"/>
        <v>68644.799999999988</v>
      </c>
    </row>
    <row r="8" spans="1:7" ht="12.95" customHeight="1" x14ac:dyDescent="0.25">
      <c r="B8" t="s">
        <v>7</v>
      </c>
      <c r="C8" s="6">
        <v>21000</v>
      </c>
      <c r="D8" s="6">
        <v>21000</v>
      </c>
      <c r="E8" s="6">
        <v>21000</v>
      </c>
      <c r="F8" s="5"/>
      <c r="G8" s="6">
        <f t="shared" si="1"/>
        <v>63000</v>
      </c>
    </row>
    <row r="9" spans="1:7" ht="12.95" customHeight="1" x14ac:dyDescent="0.25">
      <c r="B9" t="s">
        <v>8</v>
      </c>
      <c r="C9" s="6">
        <v>1881.6000000000001</v>
      </c>
      <c r="D9" s="6">
        <v>1881.6000000000001</v>
      </c>
      <c r="E9" s="6">
        <v>1881.6000000000001</v>
      </c>
      <c r="F9" s="5"/>
      <c r="G9" s="6">
        <f t="shared" si="1"/>
        <v>5644.8</v>
      </c>
    </row>
    <row r="10" spans="1:7" ht="12.95" customHeight="1" x14ac:dyDescent="0.25">
      <c r="A10" s="2" t="s">
        <v>9</v>
      </c>
      <c r="B10" s="2"/>
      <c r="C10" s="4">
        <f>SUM(C11:C13)</f>
        <v>3360</v>
      </c>
      <c r="D10" s="4">
        <f t="shared" ref="D10:E10" si="3">SUM(D11:D13)</f>
        <v>6750</v>
      </c>
      <c r="E10" s="4">
        <f t="shared" si="3"/>
        <v>6750</v>
      </c>
      <c r="F10" s="5"/>
      <c r="G10" s="4">
        <f>SUM(C10:E10)</f>
        <v>16860</v>
      </c>
    </row>
    <row r="11" spans="1:7" ht="12.95" customHeight="1" x14ac:dyDescent="0.25">
      <c r="B11" t="s">
        <v>10</v>
      </c>
      <c r="C11" s="6">
        <v>3000</v>
      </c>
      <c r="D11" s="6">
        <v>3000</v>
      </c>
      <c r="E11" s="6">
        <v>3000</v>
      </c>
      <c r="F11" s="5"/>
      <c r="G11" s="6">
        <f t="shared" si="1"/>
        <v>9000</v>
      </c>
    </row>
    <row r="12" spans="1:7" ht="12.95" customHeight="1" x14ac:dyDescent="0.25">
      <c r="B12" t="s">
        <v>12</v>
      </c>
      <c r="C12" s="6">
        <v>360</v>
      </c>
      <c r="D12" s="6">
        <v>360</v>
      </c>
      <c r="E12" s="6">
        <v>360</v>
      </c>
      <c r="F12" s="5"/>
      <c r="G12" s="6">
        <f t="shared" si="1"/>
        <v>1080</v>
      </c>
    </row>
    <row r="13" spans="1:7" ht="12.95" customHeight="1" x14ac:dyDescent="0.25">
      <c r="B13" t="s">
        <v>11</v>
      </c>
      <c r="C13" s="6">
        <v>0</v>
      </c>
      <c r="D13" s="6">
        <v>3390</v>
      </c>
      <c r="E13" s="6">
        <v>3390</v>
      </c>
      <c r="F13" s="5"/>
      <c r="G13" s="6">
        <f t="shared" si="1"/>
        <v>6780</v>
      </c>
    </row>
    <row r="14" spans="1:7" ht="12.95" customHeight="1" x14ac:dyDescent="0.25">
      <c r="A14" s="2" t="s">
        <v>14</v>
      </c>
      <c r="B14" s="2"/>
      <c r="C14" s="4">
        <f>SUM(C15:C16)</f>
        <v>4000</v>
      </c>
      <c r="D14" s="4">
        <f t="shared" ref="D14:E14" si="4">SUM(D15:D16)</f>
        <v>4000</v>
      </c>
      <c r="E14" s="4">
        <f t="shared" si="4"/>
        <v>3000</v>
      </c>
      <c r="F14" s="5"/>
      <c r="G14" s="4">
        <f t="shared" si="1"/>
        <v>11000</v>
      </c>
    </row>
    <row r="15" spans="1:7" ht="12.95" customHeight="1" x14ac:dyDescent="0.25">
      <c r="B15" t="s">
        <v>15</v>
      </c>
      <c r="C15" s="6">
        <v>3000</v>
      </c>
      <c r="D15" s="6">
        <v>3000</v>
      </c>
      <c r="E15" s="6">
        <v>2000</v>
      </c>
      <c r="F15" s="5"/>
      <c r="G15" s="6">
        <f t="shared" si="1"/>
        <v>8000</v>
      </c>
    </row>
    <row r="16" spans="1:7" ht="12.95" customHeight="1" x14ac:dyDescent="0.25">
      <c r="B16" t="s">
        <v>16</v>
      </c>
      <c r="C16" s="6">
        <v>1000</v>
      </c>
      <c r="D16" s="6">
        <v>1000</v>
      </c>
      <c r="E16" s="6">
        <v>1000</v>
      </c>
      <c r="F16" s="5"/>
      <c r="G16" s="6">
        <f t="shared" si="1"/>
        <v>3000</v>
      </c>
    </row>
    <row r="17" spans="1:8" ht="12.95" customHeight="1" x14ac:dyDescent="0.25">
      <c r="A17" s="2" t="s">
        <v>17</v>
      </c>
      <c r="B17" s="2"/>
      <c r="C17" s="4">
        <f>SUM(C18:C20)</f>
        <v>83000</v>
      </c>
      <c r="D17" s="4">
        <f t="shared" ref="D17:E17" si="5">SUM(D18:D20)</f>
        <v>85500</v>
      </c>
      <c r="E17" s="4">
        <f t="shared" si="5"/>
        <v>85500</v>
      </c>
      <c r="F17" s="5"/>
      <c r="G17" s="4">
        <f>SUM(C17:E17)</f>
        <v>254000</v>
      </c>
    </row>
    <row r="18" spans="1:8" ht="12.95" customHeight="1" x14ac:dyDescent="0.25">
      <c r="B18" t="s">
        <v>18</v>
      </c>
      <c r="C18" s="6">
        <v>73000</v>
      </c>
      <c r="D18" s="6">
        <v>73000</v>
      </c>
      <c r="E18" s="6">
        <v>73000</v>
      </c>
      <c r="F18" s="5"/>
      <c r="G18" s="6">
        <f t="shared" ref="G18:G23" si="6">SUM(C18:E18)</f>
        <v>219000</v>
      </c>
    </row>
    <row r="19" spans="1:8" ht="12.95" customHeight="1" x14ac:dyDescent="0.25">
      <c r="B19" t="s">
        <v>18</v>
      </c>
      <c r="C19" s="6">
        <v>0</v>
      </c>
      <c r="D19" s="6">
        <v>2500</v>
      </c>
      <c r="E19" s="6">
        <v>2500</v>
      </c>
      <c r="F19" s="5"/>
      <c r="G19" s="6">
        <f t="shared" si="6"/>
        <v>5000</v>
      </c>
    </row>
    <row r="20" spans="1:8" ht="12.95" customHeight="1" x14ac:dyDescent="0.25">
      <c r="B20" t="s">
        <v>18</v>
      </c>
      <c r="C20" s="6">
        <v>10000</v>
      </c>
      <c r="D20" s="6">
        <v>10000</v>
      </c>
      <c r="E20" s="6">
        <v>10000</v>
      </c>
      <c r="F20" s="5"/>
      <c r="G20" s="6">
        <f t="shared" si="6"/>
        <v>30000</v>
      </c>
    </row>
    <row r="21" spans="1:8" ht="12.95" customHeight="1" x14ac:dyDescent="0.25">
      <c r="A21" s="2" t="s">
        <v>19</v>
      </c>
      <c r="B21" s="2"/>
      <c r="C21" s="4">
        <f>SUM(C22:C23)</f>
        <v>55000</v>
      </c>
      <c r="D21" s="4">
        <f t="shared" ref="D21:E21" si="7">SUM(D22:D23)</f>
        <v>105000</v>
      </c>
      <c r="E21" s="4">
        <f t="shared" si="7"/>
        <v>55000</v>
      </c>
      <c r="F21" s="5"/>
      <c r="G21" s="4">
        <f t="shared" si="6"/>
        <v>215000</v>
      </c>
    </row>
    <row r="22" spans="1:8" ht="12.95" customHeight="1" x14ac:dyDescent="0.25">
      <c r="B22" t="s">
        <v>20</v>
      </c>
      <c r="C22" s="6">
        <v>5000</v>
      </c>
      <c r="D22" s="6">
        <v>5000</v>
      </c>
      <c r="E22" s="6">
        <v>5000</v>
      </c>
      <c r="F22" s="5"/>
      <c r="G22" s="6">
        <f t="shared" si="6"/>
        <v>15000</v>
      </c>
    </row>
    <row r="23" spans="1:8" ht="12.95" customHeight="1" x14ac:dyDescent="0.25">
      <c r="B23" t="s">
        <v>31</v>
      </c>
      <c r="C23" s="6">
        <v>50000</v>
      </c>
      <c r="D23" s="6">
        <v>100000</v>
      </c>
      <c r="E23" s="6">
        <v>50000</v>
      </c>
      <c r="F23" s="5"/>
      <c r="G23" s="6">
        <f t="shared" si="6"/>
        <v>200000</v>
      </c>
    </row>
    <row r="24" spans="1:8" ht="7.5" customHeight="1" x14ac:dyDescent="0.25">
      <c r="C24" s="6"/>
      <c r="D24" s="6"/>
      <c r="E24" s="6"/>
      <c r="F24" s="5"/>
      <c r="G24" s="6"/>
    </row>
    <row r="25" spans="1:8" s="9" customFormat="1" ht="17.25" x14ac:dyDescent="0.3">
      <c r="A25" s="8" t="s">
        <v>22</v>
      </c>
      <c r="C25" s="12">
        <f>C3+C7+C10+C14+C17+C21</f>
        <v>255121.6</v>
      </c>
      <c r="D25" s="12">
        <f t="shared" ref="D25:E25" si="8">D3+D7+D10+D14+D17+D21</f>
        <v>311011.59999999998</v>
      </c>
      <c r="E25" s="12">
        <f t="shared" si="8"/>
        <v>260011.6</v>
      </c>
      <c r="F25" s="10"/>
      <c r="G25" s="11">
        <f>G3+G7+G10+G14+G17+G21</f>
        <v>826144.8</v>
      </c>
      <c r="H25" s="16">
        <f>G25/(G25+G45)</f>
        <v>0.58111899681270596</v>
      </c>
    </row>
    <row r="26" spans="1:8" ht="12.95" customHeight="1" x14ac:dyDescent="0.25">
      <c r="C26" s="6"/>
      <c r="D26" s="6"/>
      <c r="E26" s="6"/>
      <c r="F26" s="6"/>
      <c r="G26" s="6"/>
    </row>
    <row r="27" spans="1:8" s="9" customFormat="1" ht="17.25" x14ac:dyDescent="0.3">
      <c r="A27" s="13" t="s">
        <v>24</v>
      </c>
      <c r="B27" s="13"/>
      <c r="C27" s="14"/>
      <c r="D27" s="14"/>
      <c r="E27" s="14"/>
      <c r="F27" s="14"/>
      <c r="G27" s="14"/>
    </row>
    <row r="28" spans="1:8" ht="12.95" customHeight="1" x14ac:dyDescent="0.25">
      <c r="C28" s="1" t="s">
        <v>2</v>
      </c>
      <c r="D28" s="1" t="s">
        <v>3</v>
      </c>
      <c r="E28" s="1" t="s">
        <v>4</v>
      </c>
      <c r="F28" s="3"/>
      <c r="G28" s="1" t="s">
        <v>5</v>
      </c>
    </row>
    <row r="29" spans="1:8" ht="12.95" customHeight="1" x14ac:dyDescent="0.25">
      <c r="A29" s="2" t="s">
        <v>0</v>
      </c>
      <c r="B29" s="2"/>
      <c r="C29" s="4">
        <f>SUM(C30:C31)</f>
        <v>60000</v>
      </c>
      <c r="D29" s="4">
        <f>SUM(D30:D31)</f>
        <v>60000</v>
      </c>
      <c r="E29" s="4">
        <f>SUM(E30:E31)</f>
        <v>60000</v>
      </c>
      <c r="F29" s="5"/>
      <c r="G29" s="4">
        <f>SUM(C29:E29)</f>
        <v>180000</v>
      </c>
    </row>
    <row r="30" spans="1:8" ht="12.95" customHeight="1" x14ac:dyDescent="0.25">
      <c r="B30" t="s">
        <v>1</v>
      </c>
      <c r="C30" s="6">
        <v>45000</v>
      </c>
      <c r="D30" s="6">
        <v>45000</v>
      </c>
      <c r="E30" s="6">
        <v>45000</v>
      </c>
      <c r="F30" s="5"/>
      <c r="G30" s="6">
        <f>SUM(C30:E30)</f>
        <v>135000</v>
      </c>
    </row>
    <row r="31" spans="1:8" ht="12.95" customHeight="1" x14ac:dyDescent="0.25">
      <c r="B31" t="s">
        <v>1</v>
      </c>
      <c r="C31" s="6">
        <v>15000</v>
      </c>
      <c r="D31" s="6">
        <v>15000</v>
      </c>
      <c r="E31" s="6">
        <v>15000</v>
      </c>
      <c r="F31" s="5"/>
      <c r="G31" s="6">
        <f>SUM(C31:E31)</f>
        <v>45000</v>
      </c>
    </row>
    <row r="32" spans="1:8" ht="12.95" customHeight="1" x14ac:dyDescent="0.25">
      <c r="A32" s="2" t="s">
        <v>6</v>
      </c>
      <c r="B32" s="2"/>
      <c r="C32" s="4">
        <f>SUM(C33:C33)</f>
        <v>21000</v>
      </c>
      <c r="D32" s="4">
        <f>SUM(D33:D33)</f>
        <v>21000</v>
      </c>
      <c r="E32" s="4">
        <f>SUM(E33:E33)</f>
        <v>21000</v>
      </c>
      <c r="F32" s="5"/>
      <c r="G32" s="4">
        <f t="shared" ref="G32:G33" si="9">SUM(C32:E32)</f>
        <v>63000</v>
      </c>
    </row>
    <row r="33" spans="1:8" ht="12.95" customHeight="1" x14ac:dyDescent="0.25">
      <c r="B33" t="s">
        <v>7</v>
      </c>
      <c r="C33" s="6">
        <v>21000</v>
      </c>
      <c r="D33" s="6">
        <v>21000</v>
      </c>
      <c r="E33" s="6">
        <v>21000</v>
      </c>
      <c r="F33" s="5"/>
      <c r="G33" s="6">
        <f t="shared" si="9"/>
        <v>63000</v>
      </c>
    </row>
    <row r="34" spans="1:8" ht="12.95" customHeight="1" x14ac:dyDescent="0.25">
      <c r="A34" s="2" t="s">
        <v>28</v>
      </c>
      <c r="B34" s="2"/>
      <c r="C34" s="4">
        <f>SUM(C35:C35)</f>
        <v>500</v>
      </c>
      <c r="D34" s="4">
        <f>SUM(D35:D35)</f>
        <v>500</v>
      </c>
      <c r="E34" s="4">
        <f>SUM(E35:E35)</f>
        <v>500</v>
      </c>
      <c r="F34" s="5"/>
      <c r="G34" s="4">
        <f t="shared" ref="G34:G35" si="10">SUM(C34:E34)</f>
        <v>1500</v>
      </c>
    </row>
    <row r="35" spans="1:8" ht="12.95" customHeight="1" x14ac:dyDescent="0.25">
      <c r="B35" t="s">
        <v>29</v>
      </c>
      <c r="C35" s="6">
        <v>500</v>
      </c>
      <c r="D35" s="6">
        <v>500</v>
      </c>
      <c r="E35" s="6">
        <v>500</v>
      </c>
      <c r="F35" s="5"/>
      <c r="G35" s="6">
        <f t="shared" si="10"/>
        <v>1500</v>
      </c>
    </row>
    <row r="36" spans="1:8" ht="12.95" customHeight="1" x14ac:dyDescent="0.25">
      <c r="A36" s="2" t="s">
        <v>17</v>
      </c>
      <c r="B36" s="2"/>
      <c r="C36" s="4">
        <f>SUM(C37:C39)</f>
        <v>105000</v>
      </c>
      <c r="D36" s="4">
        <f>SUM(D37:D39)</f>
        <v>107000</v>
      </c>
      <c r="E36" s="4">
        <f>SUM(E37:E39)</f>
        <v>107000</v>
      </c>
      <c r="F36" s="5"/>
      <c r="G36" s="4">
        <f>SUM(C36:E36)</f>
        <v>319000</v>
      </c>
    </row>
    <row r="37" spans="1:8" ht="12.95" customHeight="1" x14ac:dyDescent="0.25">
      <c r="B37" t="s">
        <v>18</v>
      </c>
      <c r="C37" s="6">
        <v>50000</v>
      </c>
      <c r="D37" s="6">
        <v>52000</v>
      </c>
      <c r="E37" s="6">
        <v>52000</v>
      </c>
      <c r="F37" s="5"/>
      <c r="G37" s="6">
        <f t="shared" ref="G37:G43" si="11">SUM(C37:E37)</f>
        <v>154000</v>
      </c>
    </row>
    <row r="38" spans="1:8" ht="12.95" customHeight="1" x14ac:dyDescent="0.25">
      <c r="B38" t="s">
        <v>18</v>
      </c>
      <c r="C38" s="6">
        <v>10000</v>
      </c>
      <c r="D38" s="6">
        <v>10000</v>
      </c>
      <c r="E38" s="6">
        <v>10000</v>
      </c>
      <c r="F38" s="5"/>
      <c r="G38" s="6">
        <f t="shared" si="11"/>
        <v>30000</v>
      </c>
    </row>
    <row r="39" spans="1:8" ht="12.95" customHeight="1" x14ac:dyDescent="0.25">
      <c r="B39" t="s">
        <v>18</v>
      </c>
      <c r="C39" s="6">
        <v>45000</v>
      </c>
      <c r="D39" s="6">
        <v>45000</v>
      </c>
      <c r="E39" s="6">
        <v>45000</v>
      </c>
      <c r="F39" s="5"/>
      <c r="G39" s="6">
        <f t="shared" si="11"/>
        <v>135000</v>
      </c>
    </row>
    <row r="40" spans="1:8" ht="12.95" customHeight="1" x14ac:dyDescent="0.25">
      <c r="A40" s="2" t="s">
        <v>19</v>
      </c>
      <c r="B40" s="2"/>
      <c r="C40" s="4">
        <f>SUM(C41:C43)</f>
        <v>10000</v>
      </c>
      <c r="D40" s="4">
        <f t="shared" ref="D40:E40" si="12">SUM(D41:D43)</f>
        <v>11000</v>
      </c>
      <c r="E40" s="4">
        <f t="shared" si="12"/>
        <v>11000</v>
      </c>
      <c r="F40" s="5"/>
      <c r="G40" s="4">
        <f>SUM(C40:E40)</f>
        <v>32000</v>
      </c>
    </row>
    <row r="41" spans="1:8" ht="12.95" customHeight="1" x14ac:dyDescent="0.25">
      <c r="B41" t="s">
        <v>25</v>
      </c>
      <c r="C41" s="6">
        <v>5000</v>
      </c>
      <c r="D41" s="6">
        <v>5000</v>
      </c>
      <c r="E41" s="6">
        <v>5000</v>
      </c>
      <c r="F41" s="5"/>
      <c r="G41" s="6">
        <f t="shared" si="11"/>
        <v>15000</v>
      </c>
    </row>
    <row r="42" spans="1:8" ht="12.95" customHeight="1" x14ac:dyDescent="0.25">
      <c r="B42" t="s">
        <v>30</v>
      </c>
      <c r="C42" s="6">
        <v>1000</v>
      </c>
      <c r="D42" s="6">
        <v>2000</v>
      </c>
      <c r="E42" s="6">
        <v>2000</v>
      </c>
      <c r="F42" s="5"/>
      <c r="G42" s="6">
        <f t="shared" si="11"/>
        <v>5000</v>
      </c>
    </row>
    <row r="43" spans="1:8" ht="12.95" customHeight="1" x14ac:dyDescent="0.25">
      <c r="B43" t="s">
        <v>27</v>
      </c>
      <c r="C43" s="6">
        <v>4000</v>
      </c>
      <c r="D43" s="6">
        <v>4000</v>
      </c>
      <c r="E43" s="6">
        <v>4000</v>
      </c>
      <c r="F43" s="5"/>
      <c r="G43" s="6">
        <f t="shared" si="11"/>
        <v>12000</v>
      </c>
    </row>
    <row r="44" spans="1:8" ht="6.95" customHeight="1" x14ac:dyDescent="0.25">
      <c r="C44" s="6"/>
      <c r="D44" s="6"/>
      <c r="E44" s="6"/>
      <c r="F44" s="5"/>
      <c r="G44" s="6"/>
    </row>
    <row r="45" spans="1:8" ht="17.25" x14ac:dyDescent="0.3">
      <c r="A45" s="8" t="s">
        <v>22</v>
      </c>
      <c r="C45" s="12">
        <f>C29+C32+C34+C36+C40</f>
        <v>196500</v>
      </c>
      <c r="D45" s="12">
        <f t="shared" ref="D45:E45" si="13">D29+D32+D34+D36+D40</f>
        <v>199500</v>
      </c>
      <c r="E45" s="12">
        <f t="shared" si="13"/>
        <v>199500</v>
      </c>
      <c r="F45" s="7"/>
      <c r="G45" s="11">
        <f>G29+G32+G34+G36+G40</f>
        <v>595500</v>
      </c>
      <c r="H45" s="15">
        <f>G45/(G45+G25)</f>
        <v>0.41888100318729404</v>
      </c>
    </row>
    <row r="46" spans="1:8" x14ac:dyDescent="0.25">
      <c r="C46" s="6"/>
      <c r="D46" s="6"/>
      <c r="E46" s="6"/>
      <c r="F46" s="6"/>
      <c r="G46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CIG Classic</vt:lpstr>
      <vt:lpstr>OFT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Sherony, Caroline - NRCS, Washington, DC</dc:creator>
  <cp:lastModifiedBy>Schumacher, Havala - NRCS, Washington, DC</cp:lastModifiedBy>
  <dcterms:created xsi:type="dcterms:W3CDTF">2020-01-30T18:25:43Z</dcterms:created>
  <dcterms:modified xsi:type="dcterms:W3CDTF">2021-04-23T13:48:06Z</dcterms:modified>
</cp:coreProperties>
</file>