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0" windowWidth="13848" windowHeight="11724" tabRatio="610"/>
  </bookViews>
  <sheets>
    <sheet name="Datasheet, FY1936-2010" sheetId="46" r:id="rId1"/>
  </sheets>
  <calcPr calcId="125725"/>
</workbook>
</file>

<file path=xl/calcChain.xml><?xml version="1.0" encoding="utf-8"?>
<calcChain xmlns="http://schemas.openxmlformats.org/spreadsheetml/2006/main">
  <c r="DD12" i="46"/>
  <c r="DC12"/>
  <c r="DE12" s="1"/>
  <c r="DC13"/>
  <c r="DD13"/>
  <c r="DE13"/>
  <c r="DC14"/>
  <c r="DD14"/>
  <c r="DE14" s="1"/>
  <c r="DC15"/>
  <c r="DD15"/>
  <c r="DE15"/>
  <c r="DC16"/>
  <c r="DD16"/>
  <c r="DE16"/>
  <c r="DC17"/>
  <c r="DD17"/>
  <c r="DE17"/>
  <c r="DC18"/>
  <c r="DD18"/>
  <c r="DE18"/>
  <c r="DC19"/>
  <c r="DD19"/>
  <c r="DE19"/>
  <c r="DC20"/>
  <c r="DD20"/>
  <c r="DE20"/>
  <c r="DC21"/>
  <c r="DD21"/>
  <c r="DE21" s="1"/>
  <c r="DC22"/>
  <c r="DD22"/>
  <c r="DE22" s="1"/>
  <c r="DC23"/>
  <c r="DD23"/>
  <c r="DE23"/>
  <c r="DC24"/>
  <c r="DD24"/>
  <c r="DE24"/>
  <c r="DC25"/>
  <c r="DD25"/>
  <c r="DE25"/>
  <c r="DC26"/>
  <c r="DD26"/>
  <c r="DE26"/>
  <c r="DC27"/>
  <c r="DD27"/>
  <c r="DE27"/>
  <c r="DC28"/>
  <c r="DD28"/>
  <c r="DE28"/>
  <c r="DC29"/>
  <c r="DD29"/>
  <c r="DE29"/>
  <c r="DC30"/>
  <c r="DD30"/>
  <c r="DE30"/>
  <c r="DC31"/>
  <c r="DD31"/>
  <c r="DE31"/>
  <c r="DC32"/>
  <c r="DD32"/>
  <c r="DE32"/>
  <c r="DC33"/>
  <c r="DD33"/>
  <c r="DE33"/>
  <c r="DC34"/>
  <c r="DD34"/>
  <c r="DE34"/>
  <c r="DC35"/>
  <c r="DD35"/>
  <c r="DE35"/>
  <c r="DC36"/>
  <c r="DD36"/>
  <c r="DE36"/>
  <c r="DC37"/>
  <c r="DD37"/>
  <c r="DE37"/>
  <c r="DC38"/>
  <c r="DD38"/>
  <c r="DE38"/>
  <c r="DC39"/>
  <c r="DD39"/>
  <c r="DE39"/>
  <c r="DC40"/>
  <c r="DD40"/>
  <c r="DE40" s="1"/>
  <c r="DC41"/>
  <c r="DD41"/>
  <c r="DE41"/>
  <c r="DC42"/>
  <c r="DD42"/>
  <c r="DE42" s="1"/>
  <c r="DC43"/>
  <c r="DD43"/>
  <c r="DE43"/>
  <c r="DC44"/>
  <c r="DD44"/>
  <c r="DE44"/>
  <c r="DC45"/>
  <c r="DD45"/>
  <c r="DE45" s="1"/>
  <c r="DC46"/>
  <c r="DD46"/>
  <c r="DE46"/>
  <c r="DC47"/>
  <c r="DD47"/>
  <c r="DE47"/>
  <c r="DC48"/>
  <c r="DD48"/>
  <c r="DE48"/>
  <c r="DC49"/>
  <c r="DD49"/>
  <c r="DE49"/>
  <c r="DC50"/>
  <c r="DD50"/>
  <c r="DE50"/>
  <c r="DC51"/>
  <c r="DD51"/>
  <c r="DE51"/>
  <c r="DC52"/>
  <c r="DD52"/>
  <c r="DE52"/>
  <c r="DC53"/>
  <c r="DD53"/>
  <c r="DE53"/>
  <c r="DC54"/>
  <c r="DD54"/>
  <c r="DE54"/>
  <c r="DC55"/>
  <c r="DD55"/>
  <c r="DE55"/>
  <c r="DC56"/>
  <c r="DD56"/>
  <c r="DE56" s="1"/>
  <c r="DC57"/>
  <c r="DD57"/>
  <c r="DE57"/>
  <c r="DC58"/>
  <c r="DD58"/>
  <c r="DE58" s="1"/>
  <c r="DC59"/>
  <c r="DD59"/>
  <c r="DE59"/>
  <c r="DC60"/>
  <c r="DD60"/>
  <c r="DE60"/>
  <c r="DC61"/>
  <c r="DD61"/>
  <c r="DE61"/>
  <c r="DC62"/>
  <c r="DD62"/>
  <c r="DE62"/>
  <c r="DC63"/>
  <c r="DD63"/>
  <c r="DE63"/>
  <c r="DC64"/>
  <c r="DD64"/>
  <c r="DE64"/>
  <c r="DC65"/>
  <c r="DD65"/>
  <c r="DE65"/>
  <c r="DC66"/>
  <c r="DD66"/>
  <c r="DE66" s="1"/>
  <c r="DC67"/>
  <c r="DD67"/>
  <c r="DE67"/>
  <c r="DC68"/>
  <c r="DD68"/>
  <c r="DE68"/>
  <c r="DC69"/>
  <c r="DD69"/>
  <c r="DE69"/>
  <c r="DC70"/>
  <c r="DD70"/>
  <c r="DE70"/>
  <c r="DC71"/>
  <c r="DD71"/>
  <c r="DE71"/>
  <c r="DC72"/>
  <c r="DD72"/>
  <c r="DE72"/>
  <c r="DC73"/>
  <c r="DD73"/>
  <c r="DE73" s="1"/>
  <c r="DC74"/>
  <c r="DD74"/>
  <c r="DE74"/>
  <c r="DC75"/>
  <c r="DD75"/>
  <c r="DE75"/>
  <c r="DC76"/>
  <c r="DD76"/>
  <c r="DE76"/>
  <c r="DC77"/>
  <c r="DD77"/>
  <c r="DE77"/>
  <c r="DC78"/>
  <c r="DD78"/>
  <c r="DE78"/>
  <c r="DC79"/>
  <c r="DD79"/>
  <c r="DE79"/>
  <c r="DC80"/>
  <c r="DD80"/>
  <c r="DE80"/>
  <c r="DC81"/>
  <c r="DD81"/>
  <c r="DE81"/>
  <c r="DC82"/>
  <c r="DD82"/>
  <c r="DE82"/>
  <c r="DC83"/>
  <c r="DD83"/>
  <c r="DE83"/>
  <c r="DC84"/>
  <c r="DD84"/>
  <c r="DE84"/>
  <c r="DC85"/>
  <c r="DD85"/>
  <c r="DE85"/>
  <c r="DC86"/>
  <c r="DD86"/>
  <c r="DE86"/>
  <c r="DC87"/>
  <c r="DD87"/>
  <c r="DE87"/>
  <c r="DC88"/>
  <c r="DD88"/>
  <c r="DE88"/>
  <c r="DC89"/>
  <c r="DD89"/>
  <c r="DE89"/>
  <c r="DC91"/>
  <c r="DD91"/>
  <c r="DE91" s="1"/>
  <c r="DC104"/>
  <c r="DD104"/>
  <c r="DE104"/>
  <c r="DC105"/>
  <c r="DD105"/>
  <c r="DE105"/>
  <c r="DC106"/>
  <c r="DD106"/>
  <c r="DE106" s="1"/>
  <c r="DC107"/>
  <c r="DD107"/>
  <c r="DE107"/>
  <c r="DC108"/>
  <c r="DD108"/>
  <c r="DE108"/>
  <c r="DC109"/>
  <c r="DD109"/>
  <c r="DE109" s="1"/>
  <c r="DC110"/>
  <c r="DD110"/>
  <c r="DE110"/>
  <c r="DC111"/>
  <c r="DD111"/>
  <c r="DE111"/>
  <c r="DC112"/>
  <c r="DD112"/>
  <c r="DE112"/>
  <c r="DC113"/>
  <c r="DD113"/>
  <c r="DE113"/>
  <c r="DC114"/>
  <c r="DD114"/>
  <c r="DE114"/>
  <c r="DC115"/>
  <c r="DD115"/>
  <c r="DE115"/>
  <c r="DC116"/>
  <c r="DD116"/>
  <c r="DE116"/>
  <c r="DC117"/>
  <c r="DD117"/>
  <c r="DE117"/>
  <c r="DC118"/>
  <c r="DD118"/>
  <c r="DE118"/>
  <c r="DC119"/>
  <c r="DD119"/>
  <c r="DE119"/>
  <c r="DC120"/>
  <c r="DD120"/>
  <c r="DE120"/>
  <c r="DC121"/>
  <c r="DD121"/>
  <c r="DE121"/>
  <c r="DC122"/>
  <c r="DD122"/>
  <c r="DE122"/>
  <c r="DC123"/>
  <c r="DD123"/>
  <c r="DE123"/>
  <c r="DC124"/>
  <c r="DD124"/>
  <c r="DE124"/>
  <c r="DC125"/>
  <c r="DD125"/>
  <c r="DE125"/>
  <c r="DC126"/>
  <c r="DD126"/>
  <c r="DE126"/>
  <c r="DC127"/>
  <c r="DD127"/>
  <c r="DE127"/>
  <c r="DC128"/>
  <c r="DD128"/>
  <c r="DE128" s="1"/>
  <c r="DC129"/>
  <c r="DD129"/>
  <c r="DE129"/>
  <c r="DC130"/>
  <c r="DD130"/>
  <c r="DE130"/>
  <c r="DC131"/>
  <c r="DD131"/>
  <c r="DE131"/>
  <c r="DC132"/>
  <c r="DD132"/>
  <c r="DE132"/>
  <c r="DC133"/>
  <c r="DD133"/>
  <c r="DE133"/>
  <c r="DC134"/>
  <c r="DD134"/>
  <c r="DE134"/>
  <c r="DC135"/>
  <c r="DD135"/>
  <c r="DE135"/>
  <c r="DC136"/>
  <c r="DD136"/>
  <c r="DE136"/>
  <c r="DC137"/>
  <c r="DD137"/>
  <c r="DE137"/>
  <c r="DC138"/>
  <c r="DD138"/>
  <c r="DE138"/>
  <c r="DC139"/>
  <c r="DD139"/>
  <c r="DE139"/>
  <c r="DC140"/>
  <c r="DD140"/>
  <c r="DE140"/>
  <c r="DC141"/>
  <c r="DD141"/>
  <c r="DE141"/>
  <c r="DC142"/>
  <c r="DD142"/>
  <c r="DE142"/>
  <c r="DC143"/>
  <c r="DD143"/>
  <c r="DE143"/>
  <c r="DC144"/>
  <c r="DD144"/>
  <c r="DE144"/>
  <c r="DC145"/>
  <c r="DD145"/>
  <c r="DE145"/>
  <c r="DC146"/>
  <c r="DD146"/>
  <c r="DE146"/>
  <c r="DC147"/>
  <c r="DD147"/>
  <c r="DE147"/>
  <c r="DC148"/>
  <c r="DD148"/>
  <c r="DE148"/>
  <c r="DC149"/>
  <c r="DD149"/>
  <c r="DE149"/>
  <c r="DC150"/>
  <c r="DD150"/>
  <c r="DE150"/>
  <c r="DC151"/>
  <c r="DD151"/>
  <c r="DE151"/>
  <c r="DC152"/>
  <c r="DD152"/>
  <c r="DE152"/>
  <c r="DC153"/>
  <c r="DD153"/>
  <c r="DE153"/>
  <c r="DC154"/>
  <c r="DD154"/>
  <c r="DE154"/>
  <c r="DC155"/>
  <c r="DD155"/>
  <c r="DE155"/>
  <c r="DC156"/>
  <c r="DD156"/>
  <c r="DE156"/>
  <c r="DC157"/>
  <c r="DD157"/>
  <c r="DE157"/>
  <c r="DC158"/>
  <c r="DD158"/>
  <c r="DE158"/>
  <c r="DC159"/>
  <c r="DD159"/>
  <c r="DE159"/>
  <c r="DC160"/>
  <c r="DD160"/>
  <c r="DE160"/>
  <c r="DC161"/>
  <c r="DD161"/>
  <c r="DE161"/>
  <c r="DC162"/>
  <c r="DD162"/>
  <c r="DE162"/>
  <c r="DC163"/>
  <c r="DD163"/>
  <c r="DE163"/>
  <c r="DC164"/>
  <c r="DD164"/>
  <c r="DE164"/>
  <c r="DC165"/>
  <c r="DD165"/>
  <c r="DE165"/>
  <c r="DC166"/>
  <c r="DD166"/>
  <c r="DE166"/>
  <c r="DC167"/>
  <c r="DD167"/>
  <c r="DE167"/>
  <c r="DC168"/>
  <c r="DD168"/>
  <c r="DE168"/>
  <c r="DC169"/>
  <c r="DD169"/>
  <c r="DE169"/>
  <c r="DC170"/>
  <c r="DD170"/>
  <c r="DE170"/>
  <c r="DC171"/>
  <c r="DD171"/>
  <c r="DE171"/>
  <c r="DC172"/>
  <c r="DD172"/>
  <c r="DE172"/>
  <c r="DC173"/>
  <c r="DD173"/>
  <c r="DE173"/>
  <c r="DC174"/>
  <c r="DD174"/>
  <c r="DE174"/>
  <c r="DC175"/>
  <c r="DD175"/>
  <c r="DE175"/>
  <c r="DC176"/>
  <c r="DD176"/>
  <c r="DE176"/>
  <c r="DC177"/>
  <c r="DD177"/>
  <c r="DE177"/>
  <c r="DC178"/>
  <c r="DD178"/>
  <c r="DE178"/>
  <c r="DC179"/>
  <c r="DD179"/>
  <c r="DE179"/>
  <c r="DC180"/>
  <c r="DD180"/>
  <c r="DE180"/>
  <c r="DC181"/>
  <c r="DD181"/>
  <c r="DE181"/>
  <c r="DC183"/>
  <c r="DD183"/>
  <c r="DE183"/>
  <c r="CY180"/>
  <c r="CY179"/>
  <c r="CY178"/>
  <c r="CY177"/>
  <c r="CY176"/>
  <c r="CY175"/>
  <c r="CY174"/>
  <c r="CY173"/>
  <c r="CY172"/>
  <c r="CY171"/>
  <c r="CY170"/>
  <c r="CY169"/>
  <c r="CY168"/>
  <c r="CY167"/>
  <c r="CY166"/>
  <c r="CY165"/>
  <c r="CY164"/>
  <c r="CY163"/>
  <c r="CY162"/>
  <c r="CY161"/>
  <c r="CY160"/>
  <c r="CY159"/>
  <c r="CY158"/>
  <c r="CY157"/>
  <c r="CY156"/>
  <c r="CY154"/>
  <c r="CY153"/>
  <c r="CY152"/>
  <c r="CY151"/>
  <c r="CY150"/>
  <c r="CY149"/>
  <c r="CY148"/>
  <c r="CY147"/>
  <c r="CY146"/>
  <c r="CY145"/>
  <c r="CY144"/>
  <c r="CY143"/>
  <c r="CY142"/>
  <c r="CY141"/>
  <c r="CY140"/>
  <c r="CY139"/>
  <c r="CY138"/>
  <c r="CY137"/>
  <c r="CY136"/>
  <c r="CY135"/>
  <c r="CY134"/>
  <c r="CY133"/>
  <c r="CY132"/>
  <c r="CY131"/>
  <c r="CY130"/>
  <c r="CY128"/>
  <c r="CY127"/>
  <c r="CY126"/>
  <c r="CY125"/>
  <c r="CY124"/>
  <c r="CY123"/>
  <c r="CY122"/>
  <c r="CY121"/>
  <c r="CY120"/>
  <c r="CY119"/>
  <c r="CY118"/>
  <c r="CY117"/>
  <c r="CY116"/>
  <c r="CY115"/>
  <c r="CY114"/>
  <c r="CY113"/>
  <c r="CY112"/>
  <c r="CY111"/>
  <c r="CY110"/>
  <c r="CY109"/>
  <c r="CY108"/>
  <c r="CY107"/>
  <c r="CY106"/>
  <c r="CY105"/>
  <c r="CY104"/>
  <c r="CY88"/>
  <c r="CY87"/>
  <c r="CY86"/>
  <c r="CY85"/>
  <c r="CY84"/>
  <c r="CY83"/>
  <c r="CY82"/>
  <c r="CY81"/>
  <c r="CY80"/>
  <c r="CY79"/>
  <c r="CY78"/>
  <c r="CY77"/>
  <c r="CY76"/>
  <c r="CY75"/>
  <c r="CY74"/>
  <c r="CY73"/>
  <c r="CY72"/>
  <c r="CY71"/>
  <c r="CY70"/>
  <c r="CY69"/>
  <c r="CY68"/>
  <c r="CY67"/>
  <c r="CY66"/>
  <c r="CY65"/>
  <c r="CY64"/>
  <c r="CY62"/>
  <c r="CY61"/>
  <c r="CY60"/>
  <c r="CY59"/>
  <c r="CY58"/>
  <c r="CY57"/>
  <c r="CY56"/>
  <c r="CY55"/>
  <c r="CY54"/>
  <c r="CY53"/>
  <c r="CY52"/>
  <c r="CY51"/>
  <c r="CY50"/>
  <c r="CY49"/>
  <c r="CY48"/>
  <c r="CY47"/>
  <c r="CY46"/>
  <c r="CY45"/>
  <c r="CY44"/>
  <c r="CY43"/>
  <c r="CY42"/>
  <c r="CY41"/>
  <c r="CY40"/>
  <c r="CY39"/>
  <c r="CY38"/>
  <c r="CY36"/>
  <c r="CY35"/>
  <c r="CY34"/>
  <c r="CY33"/>
  <c r="CY32"/>
  <c r="CY31"/>
  <c r="CY30"/>
  <c r="CY29"/>
  <c r="CY28"/>
  <c r="CY27"/>
  <c r="CY26"/>
  <c r="CY25"/>
  <c r="CY24"/>
  <c r="CY23"/>
  <c r="CY22"/>
  <c r="CY21"/>
  <c r="CY20"/>
  <c r="CY19"/>
  <c r="CY18"/>
  <c r="CY17"/>
  <c r="CY16"/>
  <c r="CY15"/>
  <c r="CY14"/>
  <c r="CY13"/>
  <c r="CY12"/>
  <c r="CX12"/>
  <c r="CX179" l="1"/>
  <c r="CX178"/>
  <c r="CX177"/>
  <c r="CX176"/>
  <c r="CX175"/>
  <c r="CX174"/>
  <c r="CX173"/>
  <c r="CX172"/>
  <c r="CX171"/>
  <c r="CX170"/>
  <c r="CX169"/>
  <c r="CX168"/>
  <c r="CX167"/>
  <c r="CX166"/>
  <c r="CX165"/>
  <c r="CX164"/>
  <c r="CX163"/>
  <c r="CX162"/>
  <c r="CX161"/>
  <c r="CX160"/>
  <c r="CX159"/>
  <c r="CX158"/>
  <c r="CX157"/>
  <c r="CX156"/>
  <c r="CX154"/>
  <c r="CX153"/>
  <c r="CX152"/>
  <c r="CX151"/>
  <c r="CX150"/>
  <c r="CX149"/>
  <c r="CX148"/>
  <c r="CX147"/>
  <c r="CX146"/>
  <c r="CX145"/>
  <c r="CX144"/>
  <c r="CX143"/>
  <c r="CX142"/>
  <c r="CX141"/>
  <c r="CX140"/>
  <c r="CX139"/>
  <c r="CX138"/>
  <c r="CX137"/>
  <c r="CX136"/>
  <c r="CX135"/>
  <c r="CX134"/>
  <c r="CX133"/>
  <c r="CX132"/>
  <c r="CX131"/>
  <c r="CX130"/>
  <c r="CX128"/>
  <c r="CX127"/>
  <c r="CX126"/>
  <c r="CX125"/>
  <c r="CX124"/>
  <c r="CX123"/>
  <c r="CX122"/>
  <c r="CX121"/>
  <c r="CX120"/>
  <c r="CX119"/>
  <c r="CX118"/>
  <c r="CX117"/>
  <c r="CX116"/>
  <c r="CX115"/>
  <c r="CX114"/>
  <c r="CX113"/>
  <c r="CX112"/>
  <c r="CX111"/>
  <c r="CX110"/>
  <c r="CX109"/>
  <c r="CX108"/>
  <c r="CX107"/>
  <c r="CX106"/>
  <c r="CX105"/>
  <c r="CX104"/>
  <c r="CX64"/>
  <c r="CX65"/>
  <c r="CX66"/>
  <c r="CX67"/>
  <c r="CX68"/>
  <c r="CX69"/>
  <c r="CX70"/>
  <c r="CX71"/>
  <c r="CX72"/>
  <c r="CX73"/>
  <c r="CX74"/>
  <c r="CX75"/>
  <c r="CX76"/>
  <c r="CX77"/>
  <c r="CX78"/>
  <c r="CX79"/>
  <c r="CX80"/>
  <c r="CX81"/>
  <c r="CX82"/>
  <c r="CX83"/>
  <c r="CX84"/>
  <c r="CX85"/>
  <c r="CX62"/>
  <c r="CX61"/>
  <c r="CX60"/>
  <c r="CX59"/>
  <c r="CX58"/>
  <c r="CX57"/>
  <c r="CX56"/>
  <c r="CX55"/>
  <c r="CX54"/>
  <c r="CX53"/>
  <c r="CX52"/>
  <c r="CX51"/>
  <c r="CX50"/>
  <c r="CX49"/>
  <c r="CX48"/>
  <c r="CX47"/>
  <c r="CX46"/>
  <c r="CX45"/>
  <c r="CX44"/>
  <c r="CX43"/>
  <c r="CX42"/>
  <c r="CX41"/>
  <c r="CX40"/>
  <c r="CX39"/>
  <c r="CX38"/>
  <c r="CX36"/>
  <c r="CX35"/>
  <c r="CX34"/>
  <c r="CX33"/>
  <c r="CX32"/>
  <c r="CX31"/>
  <c r="CX30"/>
  <c r="CX29"/>
  <c r="CX28"/>
  <c r="CX27"/>
  <c r="CX26"/>
  <c r="CX25"/>
  <c r="CX24"/>
  <c r="CX23"/>
  <c r="CX22"/>
  <c r="CX21"/>
  <c r="CX20"/>
  <c r="CX19"/>
  <c r="CX18"/>
  <c r="CX17"/>
  <c r="CX16"/>
  <c r="CX15"/>
  <c r="CX14"/>
  <c r="CX13"/>
  <c r="CZ12"/>
  <c r="CX129"/>
  <c r="CX155"/>
  <c r="DA12" a="1"/>
  <c r="DA12" s="1"/>
  <c r="DH85"/>
  <c r="DH83"/>
  <c r="DH81"/>
  <c r="DH80"/>
  <c r="DH79"/>
  <c r="DH77"/>
  <c r="DH75"/>
  <c r="DH73"/>
  <c r="DH71"/>
  <c r="DH69"/>
  <c r="DH67"/>
  <c r="DH65"/>
  <c r="DH61"/>
  <c r="DH60"/>
  <c r="DH59"/>
  <c r="DH57"/>
  <c r="DH56"/>
  <c r="DH55"/>
  <c r="DH53"/>
  <c r="DH52"/>
  <c r="DH51"/>
  <c r="DH49"/>
  <c r="DH48"/>
  <c r="DH47"/>
  <c r="DH45"/>
  <c r="DH44"/>
  <c r="DH43"/>
  <c r="DH41"/>
  <c r="DH40"/>
  <c r="DH39"/>
  <c r="DH35"/>
  <c r="DH33"/>
  <c r="DH31"/>
  <c r="DH29"/>
  <c r="DH27"/>
  <c r="DH26"/>
  <c r="DH25"/>
  <c r="DH24"/>
  <c r="DH23"/>
  <c r="DH22"/>
  <c r="DH21"/>
  <c r="DH20"/>
  <c r="DH19"/>
  <c r="DH18"/>
  <c r="DH17"/>
  <c r="DH16"/>
  <c r="DH15"/>
  <c r="DH14"/>
  <c r="DH13"/>
  <c r="CZ13"/>
  <c r="DA13" s="1" a="1"/>
  <c r="CZ14"/>
  <c r="DA14" s="1" a="1"/>
  <c r="CZ15"/>
  <c r="DA15" s="1" a="1"/>
  <c r="CZ16"/>
  <c r="DA16" s="1" a="1"/>
  <c r="CZ17"/>
  <c r="DA17" s="1" a="1"/>
  <c r="CZ18"/>
  <c r="DA18" s="1" a="1"/>
  <c r="CZ19"/>
  <c r="DA19" s="1" a="1"/>
  <c r="CZ20"/>
  <c r="DA20" s="1" a="1"/>
  <c r="CZ21"/>
  <c r="DA21" s="1" a="1"/>
  <c r="CZ22"/>
  <c r="DA22" s="1" a="1"/>
  <c r="CZ23"/>
  <c r="DA23" s="1" a="1"/>
  <c r="CZ24"/>
  <c r="DA24" s="1" a="1"/>
  <c r="CZ25"/>
  <c r="DA25" s="1" a="1"/>
  <c r="CZ26"/>
  <c r="DA26" s="1" a="1"/>
  <c r="CZ27"/>
  <c r="DA27" s="1" a="1"/>
  <c r="CZ28"/>
  <c r="DA28" s="1" a="1"/>
  <c r="CZ29"/>
  <c r="DA29" s="1" a="1"/>
  <c r="CZ30"/>
  <c r="DA30" s="1" a="1"/>
  <c r="CZ31"/>
  <c r="DA31" s="1" a="1"/>
  <c r="CZ32"/>
  <c r="DA32" s="1" a="1"/>
  <c r="CZ33"/>
  <c r="DA33" s="1" a="1"/>
  <c r="CZ34"/>
  <c r="DA34" s="1" a="1"/>
  <c r="CZ35"/>
  <c r="DA35" s="1" a="1"/>
  <c r="CZ36"/>
  <c r="DA36" s="1" a="1"/>
  <c r="CZ38"/>
  <c r="DA38" s="1" a="1"/>
  <c r="CZ39"/>
  <c r="DA39" s="1" a="1"/>
  <c r="CZ40"/>
  <c r="DA40" s="1" a="1"/>
  <c r="CZ41"/>
  <c r="DA41" s="1" a="1"/>
  <c r="CZ42"/>
  <c r="DA42" s="1" a="1"/>
  <c r="CZ43"/>
  <c r="CZ44"/>
  <c r="DA44" s="1" a="1"/>
  <c r="CZ45"/>
  <c r="CZ46"/>
  <c r="DA46" s="1" a="1"/>
  <c r="CZ47"/>
  <c r="CZ48"/>
  <c r="DA48" s="1" a="1"/>
  <c r="CZ49"/>
  <c r="DA49" s="1" a="1"/>
  <c r="CZ50"/>
  <c r="DA50" s="1" a="1"/>
  <c r="CZ51"/>
  <c r="DA51" s="1" a="1"/>
  <c r="CZ52"/>
  <c r="DA52" s="1" a="1"/>
  <c r="CZ53"/>
  <c r="DA53" s="1" a="1"/>
  <c r="CZ54"/>
  <c r="DA54" s="1" a="1"/>
  <c r="CZ55"/>
  <c r="CZ56"/>
  <c r="DA56" s="1" a="1"/>
  <c r="CZ57"/>
  <c r="CZ58"/>
  <c r="DA58" s="1" a="1"/>
  <c r="CZ59"/>
  <c r="DA59" s="1" a="1"/>
  <c r="CZ60"/>
  <c r="DA60" s="1" a="1"/>
  <c r="CZ61"/>
  <c r="DA61" s="1" a="1"/>
  <c r="CZ62"/>
  <c r="DA62" s="1" a="1"/>
  <c r="CZ64"/>
  <c r="DA64" s="1" a="1"/>
  <c r="CZ65"/>
  <c r="DA65" s="1" a="1"/>
  <c r="CZ66"/>
  <c r="DA66" s="1" a="1"/>
  <c r="CZ67"/>
  <c r="DA67" s="1" a="1"/>
  <c r="CZ68"/>
  <c r="DA68" s="1" a="1"/>
  <c r="CZ69"/>
  <c r="DA69" s="1" a="1"/>
  <c r="CZ70"/>
  <c r="DA70" s="1" a="1"/>
  <c r="CZ71"/>
  <c r="DA71" s="1" a="1"/>
  <c r="CZ72"/>
  <c r="DA72" s="1" a="1"/>
  <c r="CZ73"/>
  <c r="DA73" s="1" a="1"/>
  <c r="CZ74"/>
  <c r="DA74" s="1" a="1"/>
  <c r="CZ75"/>
  <c r="DA75" s="1" a="1"/>
  <c r="CZ76"/>
  <c r="DA76" s="1" a="1"/>
  <c r="CZ77"/>
  <c r="DA77" s="1" a="1"/>
  <c r="CZ78"/>
  <c r="DA78" s="1" a="1"/>
  <c r="CZ79"/>
  <c r="DA79" s="1" a="1"/>
  <c r="CZ80"/>
  <c r="DA80" s="1" a="1"/>
  <c r="CZ81"/>
  <c r="DA81" s="1" a="1"/>
  <c r="CZ82"/>
  <c r="DA82" s="1" a="1"/>
  <c r="CZ83"/>
  <c r="DA83" s="1" a="1"/>
  <c r="CZ84"/>
  <c r="DA84" s="1" a="1"/>
  <c r="CY63"/>
  <c r="CY37"/>
  <c r="CX63"/>
  <c r="CX37"/>
  <c r="BT87"/>
  <c r="BT85"/>
  <c r="BT84"/>
  <c r="BT83"/>
  <c r="BT82"/>
  <c r="BT81"/>
  <c r="BT80"/>
  <c r="BT79"/>
  <c r="BT78"/>
  <c r="BT77"/>
  <c r="BT76"/>
  <c r="BT75"/>
  <c r="BT74"/>
  <c r="BT73"/>
  <c r="BT72"/>
  <c r="BT71"/>
  <c r="BT70"/>
  <c r="BT69"/>
  <c r="BT68"/>
  <c r="BT67"/>
  <c r="BT66"/>
  <c r="BT65"/>
  <c r="BT64"/>
  <c r="BT62"/>
  <c r="BT61"/>
  <c r="BT60"/>
  <c r="BT59"/>
  <c r="BT58"/>
  <c r="BT57"/>
  <c r="BT56"/>
  <c r="BT55"/>
  <c r="BT54"/>
  <c r="BT53"/>
  <c r="BT52"/>
  <c r="BT51"/>
  <c r="BT50"/>
  <c r="BT49"/>
  <c r="BT48"/>
  <c r="BT47"/>
  <c r="BT46"/>
  <c r="BT45"/>
  <c r="BT44"/>
  <c r="BT43"/>
  <c r="BT42"/>
  <c r="BT41"/>
  <c r="BT40"/>
  <c r="BT39"/>
  <c r="BT38"/>
  <c r="BT36"/>
  <c r="BT35"/>
  <c r="BT34"/>
  <c r="BT33"/>
  <c r="BT32"/>
  <c r="BT31"/>
  <c r="BT30"/>
  <c r="BT29"/>
  <c r="BT28"/>
  <c r="BT27"/>
  <c r="BT26"/>
  <c r="BT25"/>
  <c r="BT24"/>
  <c r="BT23"/>
  <c r="BT22"/>
  <c r="BT21"/>
  <c r="BT20"/>
  <c r="BT19"/>
  <c r="BT18"/>
  <c r="BT17"/>
  <c r="BT16"/>
  <c r="BT15"/>
  <c r="BT14"/>
  <c r="BT13"/>
  <c r="BT12"/>
  <c r="BT37" s="1"/>
  <c r="BT128"/>
  <c r="BT127"/>
  <c r="BT126"/>
  <c r="BT125"/>
  <c r="BT124"/>
  <c r="BT123"/>
  <c r="BT122"/>
  <c r="BT121"/>
  <c r="BT120"/>
  <c r="BT119"/>
  <c r="BT118"/>
  <c r="BT117"/>
  <c r="BT116"/>
  <c r="BT115"/>
  <c r="BT114"/>
  <c r="BT113"/>
  <c r="BT112"/>
  <c r="BT111"/>
  <c r="BT110"/>
  <c r="BT109"/>
  <c r="BT108"/>
  <c r="BT107"/>
  <c r="BT106"/>
  <c r="BT105"/>
  <c r="BT104"/>
  <c r="BT154"/>
  <c r="BT153"/>
  <c r="BT152"/>
  <c r="BT151"/>
  <c r="BT150"/>
  <c r="BT149"/>
  <c r="BT148"/>
  <c r="BT147"/>
  <c r="BT146"/>
  <c r="BT145"/>
  <c r="BT144"/>
  <c r="BT143"/>
  <c r="BT142"/>
  <c r="BT141"/>
  <c r="BT140"/>
  <c r="BT139"/>
  <c r="BT138"/>
  <c r="BT137"/>
  <c r="BT136"/>
  <c r="BT135"/>
  <c r="BT134"/>
  <c r="BT133"/>
  <c r="BT132"/>
  <c r="BT131"/>
  <c r="BT130"/>
  <c r="CI180"/>
  <c r="CQ180"/>
  <c r="CP180"/>
  <c r="BY180"/>
  <c r="BX180"/>
  <c r="BW180"/>
  <c r="BS180"/>
  <c r="CQ179"/>
  <c r="CP179"/>
  <c r="CR179" s="1"/>
  <c r="CB179"/>
  <c r="BY179"/>
  <c r="BX179"/>
  <c r="CF179" s="1"/>
  <c r="BW179"/>
  <c r="BS179"/>
  <c r="CQ178"/>
  <c r="CP178"/>
  <c r="CB178"/>
  <c r="BY178"/>
  <c r="BX178"/>
  <c r="CF178" s="1"/>
  <c r="BW178"/>
  <c r="BZ178" s="1"/>
  <c r="BS178"/>
  <c r="CQ177"/>
  <c r="CP177"/>
  <c r="CR177" s="1"/>
  <c r="CB177"/>
  <c r="BY177"/>
  <c r="BX177"/>
  <c r="CF177" s="1"/>
  <c r="BW177"/>
  <c r="BS177"/>
  <c r="CQ176"/>
  <c r="CP176"/>
  <c r="CB176"/>
  <c r="BY176"/>
  <c r="BX176"/>
  <c r="CF176" s="1"/>
  <c r="BW176"/>
  <c r="BS176"/>
  <c r="CQ175"/>
  <c r="CP175"/>
  <c r="CR175" s="1"/>
  <c r="CB175"/>
  <c r="BY175"/>
  <c r="BX175"/>
  <c r="CF175" s="1"/>
  <c r="BW175"/>
  <c r="BS175"/>
  <c r="CQ174"/>
  <c r="CP174"/>
  <c r="CB174"/>
  <c r="BY174"/>
  <c r="BX174"/>
  <c r="CF174" s="1"/>
  <c r="BW174"/>
  <c r="BS174"/>
  <c r="CQ173"/>
  <c r="CP173"/>
  <c r="CB173"/>
  <c r="BY173"/>
  <c r="BX173"/>
  <c r="CF173" s="1"/>
  <c r="BW173"/>
  <c r="BS173"/>
  <c r="CQ172"/>
  <c r="CP172"/>
  <c r="CB172"/>
  <c r="BY172"/>
  <c r="BX172"/>
  <c r="CF172" s="1"/>
  <c r="BW172"/>
  <c r="BS172"/>
  <c r="CQ171"/>
  <c r="CP171"/>
  <c r="CB171"/>
  <c r="BY171"/>
  <c r="BX171"/>
  <c r="CF171" s="1"/>
  <c r="BW171"/>
  <c r="BS171"/>
  <c r="CQ170"/>
  <c r="CP170"/>
  <c r="CB170"/>
  <c r="BY170"/>
  <c r="BX170"/>
  <c r="CF170" s="1"/>
  <c r="BW170"/>
  <c r="BS170"/>
  <c r="CQ169"/>
  <c r="CP169"/>
  <c r="CB169"/>
  <c r="BY169"/>
  <c r="BX169"/>
  <c r="CF169" s="1"/>
  <c r="BW169"/>
  <c r="BS169"/>
  <c r="CQ168"/>
  <c r="CP168"/>
  <c r="CB168"/>
  <c r="BY168"/>
  <c r="BX168"/>
  <c r="CF168" s="1"/>
  <c r="BW168"/>
  <c r="BS168"/>
  <c r="CQ167"/>
  <c r="CP167"/>
  <c r="CB167"/>
  <c r="BY167"/>
  <c r="BX167"/>
  <c r="CF167" s="1"/>
  <c r="BW167"/>
  <c r="BS167"/>
  <c r="CQ166"/>
  <c r="CP166"/>
  <c r="CB166"/>
  <c r="BY166"/>
  <c r="BX166"/>
  <c r="CF166" s="1"/>
  <c r="BW166"/>
  <c r="BS166"/>
  <c r="CQ165"/>
  <c r="CP165"/>
  <c r="CB165"/>
  <c r="BY165"/>
  <c r="BX165"/>
  <c r="CF165" s="1"/>
  <c r="BW165"/>
  <c r="BS165"/>
  <c r="CQ164"/>
  <c r="CP164"/>
  <c r="CB164"/>
  <c r="BY164"/>
  <c r="BX164"/>
  <c r="CF164" s="1"/>
  <c r="BW164"/>
  <c r="BS164"/>
  <c r="CQ163"/>
  <c r="CP163"/>
  <c r="CB163"/>
  <c r="BY163"/>
  <c r="BX163"/>
  <c r="CF163" s="1"/>
  <c r="BW163"/>
  <c r="BS163"/>
  <c r="CQ162"/>
  <c r="CP162"/>
  <c r="CR162" s="1"/>
  <c r="CB162"/>
  <c r="BY162"/>
  <c r="BX162"/>
  <c r="CF162" s="1"/>
  <c r="BW162"/>
  <c r="BS162"/>
  <c r="CQ161"/>
  <c r="CP161"/>
  <c r="CB161"/>
  <c r="BY161"/>
  <c r="BX161"/>
  <c r="CF161" s="1"/>
  <c r="BW161"/>
  <c r="BS161"/>
  <c r="CQ160"/>
  <c r="CP160"/>
  <c r="CR160" s="1"/>
  <c r="CB160"/>
  <c r="BY160"/>
  <c r="BX160"/>
  <c r="CF160" s="1"/>
  <c r="BW160"/>
  <c r="BS160"/>
  <c r="CQ159"/>
  <c r="CP159"/>
  <c r="CR159" s="1"/>
  <c r="CB159"/>
  <c r="BY159"/>
  <c r="BX159"/>
  <c r="CF159" s="1"/>
  <c r="BW159"/>
  <c r="BS159"/>
  <c r="CQ158"/>
  <c r="CP158"/>
  <c r="CB158"/>
  <c r="BY158"/>
  <c r="BX158"/>
  <c r="CF158" s="1"/>
  <c r="BW158"/>
  <c r="BZ158" s="1"/>
  <c r="BS158"/>
  <c r="CQ157"/>
  <c r="CP157"/>
  <c r="CB157"/>
  <c r="BY157"/>
  <c r="BX157"/>
  <c r="CF157" s="1"/>
  <c r="BW157"/>
  <c r="BS157"/>
  <c r="CQ156"/>
  <c r="CP156"/>
  <c r="CR156" s="1"/>
  <c r="CB156"/>
  <c r="BY156"/>
  <c r="BX156"/>
  <c r="CF156" s="1"/>
  <c r="BW156"/>
  <c r="BS156"/>
  <c r="CQ154"/>
  <c r="CP154"/>
  <c r="CR154" s="1"/>
  <c r="CC154"/>
  <c r="CB154"/>
  <c r="CA154"/>
  <c r="BY154"/>
  <c r="CG154" s="1"/>
  <c r="BX154"/>
  <c r="CF154" s="1"/>
  <c r="BW154"/>
  <c r="BV154"/>
  <c r="BS154"/>
  <c r="BU154" s="1"/>
  <c r="CQ153"/>
  <c r="CP153"/>
  <c r="CC153"/>
  <c r="CB153"/>
  <c r="CA153"/>
  <c r="CD153"/>
  <c r="BY153"/>
  <c r="CG153" s="1"/>
  <c r="BX153"/>
  <c r="CF153" s="1"/>
  <c r="BW153"/>
  <c r="CE153" s="1"/>
  <c r="BV153"/>
  <c r="BS153"/>
  <c r="BU153" s="1"/>
  <c r="CQ152"/>
  <c r="CP152"/>
  <c r="CR152" s="1"/>
  <c r="CC152"/>
  <c r="CB152"/>
  <c r="CA152"/>
  <c r="BY152"/>
  <c r="CG152" s="1"/>
  <c r="BX152"/>
  <c r="BW152"/>
  <c r="BZ152" s="1"/>
  <c r="BV152"/>
  <c r="BS152"/>
  <c r="BU152" s="1"/>
  <c r="CQ151"/>
  <c r="CP151"/>
  <c r="CR151" s="1"/>
  <c r="CC151"/>
  <c r="CB151"/>
  <c r="CA151"/>
  <c r="BY151"/>
  <c r="CG151" s="1"/>
  <c r="BX151"/>
  <c r="BW151"/>
  <c r="CE151" s="1"/>
  <c r="BV151"/>
  <c r="BS151"/>
  <c r="BU151" s="1"/>
  <c r="CQ150"/>
  <c r="CP150"/>
  <c r="CC150"/>
  <c r="CB150"/>
  <c r="CA150"/>
  <c r="BY150"/>
  <c r="CG150" s="1"/>
  <c r="BX150"/>
  <c r="BW150"/>
  <c r="BZ150" s="1"/>
  <c r="BV150"/>
  <c r="BS150"/>
  <c r="BU150" s="1"/>
  <c r="CQ149"/>
  <c r="CP149"/>
  <c r="CC149"/>
  <c r="CB149"/>
  <c r="CA149"/>
  <c r="CD149"/>
  <c r="BY149"/>
  <c r="CG149"/>
  <c r="BX149"/>
  <c r="BW149"/>
  <c r="CE149" s="1"/>
  <c r="BV149"/>
  <c r="BS149"/>
  <c r="BU149" s="1"/>
  <c r="CQ148"/>
  <c r="CP148"/>
  <c r="CR148" s="1"/>
  <c r="CS148" s="1"/>
  <c r="CC148"/>
  <c r="CB148"/>
  <c r="CA148"/>
  <c r="BY148"/>
  <c r="CG148" s="1"/>
  <c r="BX148"/>
  <c r="BW148"/>
  <c r="BZ148" s="1"/>
  <c r="BV148"/>
  <c r="BS148"/>
  <c r="BU148" s="1"/>
  <c r="CQ147"/>
  <c r="CP147"/>
  <c r="CR147" s="1"/>
  <c r="CC147"/>
  <c r="CB147"/>
  <c r="CA147"/>
  <c r="BY147"/>
  <c r="CG147" s="1"/>
  <c r="BX147"/>
  <c r="BW147"/>
  <c r="CE147" s="1"/>
  <c r="BV147"/>
  <c r="BS147"/>
  <c r="BU147" s="1"/>
  <c r="CQ146"/>
  <c r="CP146"/>
  <c r="CC146"/>
  <c r="CB146"/>
  <c r="CA146"/>
  <c r="BY146"/>
  <c r="CG146" s="1"/>
  <c r="BX146"/>
  <c r="BW146"/>
  <c r="BZ146" s="1"/>
  <c r="BV146"/>
  <c r="BS146"/>
  <c r="BU146" s="1"/>
  <c r="CQ145"/>
  <c r="CP145"/>
  <c r="CC145"/>
  <c r="CB145"/>
  <c r="CA145"/>
  <c r="BY145"/>
  <c r="CG145" s="1"/>
  <c r="BX145"/>
  <c r="BW145"/>
  <c r="CE145" s="1"/>
  <c r="BV145"/>
  <c r="BS145"/>
  <c r="BU145" s="1"/>
  <c r="CQ144"/>
  <c r="CP144"/>
  <c r="CR144" s="1"/>
  <c r="CC144"/>
  <c r="CB144"/>
  <c r="CA144"/>
  <c r="BY144"/>
  <c r="CG144" s="1"/>
  <c r="BX144"/>
  <c r="BW144"/>
  <c r="BV144"/>
  <c r="BS144"/>
  <c r="BU144" s="1"/>
  <c r="CQ143"/>
  <c r="CP143"/>
  <c r="CC143"/>
  <c r="CB143"/>
  <c r="CA143"/>
  <c r="BY143"/>
  <c r="CG143" s="1"/>
  <c r="BX143"/>
  <c r="CF143" s="1"/>
  <c r="BW143"/>
  <c r="CE143" s="1"/>
  <c r="BV143"/>
  <c r="BS143"/>
  <c r="BU143" s="1"/>
  <c r="CQ142"/>
  <c r="CP142"/>
  <c r="CR142" s="1"/>
  <c r="CC142"/>
  <c r="CB142"/>
  <c r="CA142"/>
  <c r="BY142"/>
  <c r="CG142" s="1"/>
  <c r="BX142"/>
  <c r="CF142" s="1"/>
  <c r="BW142"/>
  <c r="BZ142" s="1"/>
  <c r="BV142"/>
  <c r="BS142"/>
  <c r="BU142" s="1"/>
  <c r="CQ141"/>
  <c r="CP141"/>
  <c r="CC141"/>
  <c r="CB141"/>
  <c r="CA141"/>
  <c r="CD141"/>
  <c r="BY141"/>
  <c r="CG141"/>
  <c r="BX141"/>
  <c r="CF141" s="1"/>
  <c r="BW141"/>
  <c r="CE141" s="1"/>
  <c r="BV141"/>
  <c r="BS141"/>
  <c r="BU141" s="1"/>
  <c r="CQ140"/>
  <c r="CP140"/>
  <c r="CR140" s="1"/>
  <c r="CC140"/>
  <c r="CB140"/>
  <c r="CA140"/>
  <c r="BY140"/>
  <c r="CG140" s="1"/>
  <c r="BX140"/>
  <c r="CF140" s="1"/>
  <c r="BW140"/>
  <c r="BZ140" s="1"/>
  <c r="BV140"/>
  <c r="BS140"/>
  <c r="BU140" s="1"/>
  <c r="CQ139"/>
  <c r="CP139"/>
  <c r="CR139" s="1"/>
  <c r="CC139"/>
  <c r="CB139"/>
  <c r="CA139"/>
  <c r="CD139"/>
  <c r="BY139"/>
  <c r="CG139" s="1"/>
  <c r="BX139"/>
  <c r="CF139" s="1"/>
  <c r="BW139"/>
  <c r="CE139" s="1"/>
  <c r="BV139"/>
  <c r="BS139"/>
  <c r="BU139"/>
  <c r="CQ138"/>
  <c r="CP138"/>
  <c r="CR138" s="1"/>
  <c r="CC138"/>
  <c r="CB138"/>
  <c r="CA138"/>
  <c r="BY138"/>
  <c r="CG138" s="1"/>
  <c r="BX138"/>
  <c r="BW138"/>
  <c r="BZ138" s="1"/>
  <c r="BV138"/>
  <c r="BS138"/>
  <c r="BU138" s="1"/>
  <c r="CQ137"/>
  <c r="CP137"/>
  <c r="CC137"/>
  <c r="CB137"/>
  <c r="CA137"/>
  <c r="CD137"/>
  <c r="BY137"/>
  <c r="CG137"/>
  <c r="BX137"/>
  <c r="BW137"/>
  <c r="CE137" s="1"/>
  <c r="BV137"/>
  <c r="BS137"/>
  <c r="BU137" s="1"/>
  <c r="CQ136"/>
  <c r="CP136"/>
  <c r="CR136" s="1"/>
  <c r="CC136"/>
  <c r="CB136"/>
  <c r="CA136"/>
  <c r="BY136"/>
  <c r="CG136" s="1"/>
  <c r="BX136"/>
  <c r="BW136"/>
  <c r="BZ136" s="1"/>
  <c r="BV136"/>
  <c r="BS136"/>
  <c r="BU136" s="1"/>
  <c r="CQ135"/>
  <c r="CP135"/>
  <c r="CR135" s="1"/>
  <c r="CC135"/>
  <c r="CB135"/>
  <c r="CA135"/>
  <c r="BY135"/>
  <c r="CG135" s="1"/>
  <c r="BX135"/>
  <c r="BW135"/>
  <c r="CE135" s="1"/>
  <c r="BV135"/>
  <c r="BS135"/>
  <c r="BU135" s="1"/>
  <c r="CQ134"/>
  <c r="CP134"/>
  <c r="CC134"/>
  <c r="CB134"/>
  <c r="CA134"/>
  <c r="BY134"/>
  <c r="BX134"/>
  <c r="BW134"/>
  <c r="BV134"/>
  <c r="BS134"/>
  <c r="BU134" s="1"/>
  <c r="CQ133"/>
  <c r="CP133"/>
  <c r="CC133"/>
  <c r="CB133"/>
  <c r="CA133"/>
  <c r="BY133"/>
  <c r="BX133"/>
  <c r="BW133"/>
  <c r="CE133" s="1"/>
  <c r="BV133"/>
  <c r="BS133"/>
  <c r="BU133" s="1"/>
  <c r="CQ132"/>
  <c r="CP132"/>
  <c r="CC132"/>
  <c r="CB132"/>
  <c r="CA132"/>
  <c r="BY132"/>
  <c r="CG132" s="1"/>
  <c r="BX132"/>
  <c r="BW132"/>
  <c r="BZ132" s="1"/>
  <c r="BV132"/>
  <c r="BS132"/>
  <c r="BU132" s="1"/>
  <c r="CQ131"/>
  <c r="CP131"/>
  <c r="CC131"/>
  <c r="CB131"/>
  <c r="CA131"/>
  <c r="BY131"/>
  <c r="CG131" s="1"/>
  <c r="BX131"/>
  <c r="BW131"/>
  <c r="CE131" s="1"/>
  <c r="BV131"/>
  <c r="BS131"/>
  <c r="BU131" s="1"/>
  <c r="CQ130"/>
  <c r="CP130"/>
  <c r="CR130" s="1"/>
  <c r="CC130"/>
  <c r="CB130"/>
  <c r="CA130"/>
  <c r="BY130"/>
  <c r="CG130" s="1"/>
  <c r="BX130"/>
  <c r="CF130" s="1"/>
  <c r="BW130"/>
  <c r="BZ130" s="1"/>
  <c r="BV130"/>
  <c r="BS130"/>
  <c r="BU130" s="1"/>
  <c r="CQ128"/>
  <c r="CP128"/>
  <c r="CR128" s="1"/>
  <c r="CC128"/>
  <c r="CB128"/>
  <c r="CA128"/>
  <c r="BY128"/>
  <c r="CG128" s="1"/>
  <c r="BX128"/>
  <c r="CF128" s="1"/>
  <c r="BW128"/>
  <c r="BZ128" s="1"/>
  <c r="BV128"/>
  <c r="BS128"/>
  <c r="BU128" s="1"/>
  <c r="CQ127"/>
  <c r="CP127"/>
  <c r="CR127" s="1"/>
  <c r="CC127"/>
  <c r="CB127"/>
  <c r="CA127"/>
  <c r="BY127"/>
  <c r="CG127" s="1"/>
  <c r="BX127"/>
  <c r="BW127"/>
  <c r="CE127" s="1"/>
  <c r="BV127"/>
  <c r="BS127"/>
  <c r="BU127" s="1"/>
  <c r="CQ126"/>
  <c r="CP126"/>
  <c r="CR126" s="1"/>
  <c r="CC126"/>
  <c r="CB126"/>
  <c r="CA126"/>
  <c r="BY126"/>
  <c r="CG126" s="1"/>
  <c r="BX126"/>
  <c r="BW126"/>
  <c r="BZ126" s="1"/>
  <c r="BV126"/>
  <c r="BS126"/>
  <c r="BU126" s="1"/>
  <c r="CQ125"/>
  <c r="CP125"/>
  <c r="CR125" s="1"/>
  <c r="CC125"/>
  <c r="CB125"/>
  <c r="CA125"/>
  <c r="BY125"/>
  <c r="CG125" s="1"/>
  <c r="BX125"/>
  <c r="BW125"/>
  <c r="CE125" s="1"/>
  <c r="BV125"/>
  <c r="BS125"/>
  <c r="BU125" s="1"/>
  <c r="CQ124"/>
  <c r="CP124"/>
  <c r="CR124" s="1"/>
  <c r="CC124"/>
  <c r="CB124"/>
  <c r="CA124"/>
  <c r="BY124"/>
  <c r="CG124" s="1"/>
  <c r="BX124"/>
  <c r="BW124"/>
  <c r="BZ124" s="1"/>
  <c r="BV124"/>
  <c r="BS124"/>
  <c r="BU124" s="1"/>
  <c r="CQ123"/>
  <c r="CP123"/>
  <c r="CR123" s="1"/>
  <c r="CC123"/>
  <c r="CB123"/>
  <c r="CA123"/>
  <c r="BY123"/>
  <c r="CG123" s="1"/>
  <c r="BX123"/>
  <c r="BW123"/>
  <c r="CE123" s="1"/>
  <c r="BV123"/>
  <c r="BS123"/>
  <c r="BU123" s="1"/>
  <c r="CQ122"/>
  <c r="CP122"/>
  <c r="CC122"/>
  <c r="CB122"/>
  <c r="CA122"/>
  <c r="BY122"/>
  <c r="CG122" s="1"/>
  <c r="BX122"/>
  <c r="BW122"/>
  <c r="BZ122" s="1"/>
  <c r="BV122"/>
  <c r="BS122"/>
  <c r="BU122" s="1"/>
  <c r="CQ121"/>
  <c r="CP121"/>
  <c r="CR121" s="1"/>
  <c r="CS121" s="1"/>
  <c r="CC121"/>
  <c r="CB121"/>
  <c r="CA121"/>
  <c r="BY121"/>
  <c r="CG121" s="1"/>
  <c r="BX121"/>
  <c r="BW121"/>
  <c r="BV121"/>
  <c r="BS121"/>
  <c r="BU121" s="1"/>
  <c r="CQ120"/>
  <c r="CP120"/>
  <c r="CC120"/>
  <c r="CB120"/>
  <c r="CA120"/>
  <c r="BY120"/>
  <c r="BX120"/>
  <c r="BW120"/>
  <c r="BV120"/>
  <c r="BS120"/>
  <c r="BU120" s="1"/>
  <c r="CQ119"/>
  <c r="CP119"/>
  <c r="CC119"/>
  <c r="CB119"/>
  <c r="CA119"/>
  <c r="BY119"/>
  <c r="BX119"/>
  <c r="BW119"/>
  <c r="BV119"/>
  <c r="BS119"/>
  <c r="BU119" s="1"/>
  <c r="CQ118"/>
  <c r="CP118"/>
  <c r="CC118"/>
  <c r="CB118"/>
  <c r="CA118"/>
  <c r="BY118"/>
  <c r="BX118"/>
  <c r="CF118" s="1"/>
  <c r="BW118"/>
  <c r="BV118"/>
  <c r="BS118"/>
  <c r="BU118" s="1"/>
  <c r="CQ117"/>
  <c r="CP117"/>
  <c r="CC117"/>
  <c r="CB117"/>
  <c r="CA117"/>
  <c r="BY117"/>
  <c r="BX117"/>
  <c r="CF117" s="1"/>
  <c r="BW117"/>
  <c r="BV117"/>
  <c r="BS117"/>
  <c r="BU117" s="1"/>
  <c r="CQ116"/>
  <c r="CP116"/>
  <c r="CC116"/>
  <c r="CB116"/>
  <c r="CA116"/>
  <c r="BY116"/>
  <c r="BX116"/>
  <c r="CF116" s="1"/>
  <c r="BW116"/>
  <c r="BV116"/>
  <c r="BS116"/>
  <c r="BU116" s="1"/>
  <c r="CQ115"/>
  <c r="CP115"/>
  <c r="CC115"/>
  <c r="CB115"/>
  <c r="CA115"/>
  <c r="BY115"/>
  <c r="BX115"/>
  <c r="CF115" s="1"/>
  <c r="BW115"/>
  <c r="CE115" s="1"/>
  <c r="BV115"/>
  <c r="BS115"/>
  <c r="BU115" s="1"/>
  <c r="CQ114"/>
  <c r="CP114"/>
  <c r="CC114"/>
  <c r="CB114"/>
  <c r="CA114"/>
  <c r="CD114" s="1"/>
  <c r="BY114"/>
  <c r="BX114"/>
  <c r="CF114" s="1"/>
  <c r="BW114"/>
  <c r="BV114"/>
  <c r="BS114"/>
  <c r="BU114"/>
  <c r="CQ113"/>
  <c r="CP113"/>
  <c r="CR113" s="1"/>
  <c r="CC113"/>
  <c r="CB113"/>
  <c r="CA113"/>
  <c r="BY113"/>
  <c r="CG113" s="1"/>
  <c r="BX113"/>
  <c r="BW113"/>
  <c r="CE113" s="1"/>
  <c r="BV113"/>
  <c r="BS113"/>
  <c r="BU113" s="1"/>
  <c r="CQ112"/>
  <c r="CP112"/>
  <c r="CR112" s="1"/>
  <c r="CC112"/>
  <c r="CB112"/>
  <c r="CA112"/>
  <c r="BY112"/>
  <c r="CG112" s="1"/>
  <c r="BX112"/>
  <c r="BW112"/>
  <c r="BZ112" s="1"/>
  <c r="BV112"/>
  <c r="BS112"/>
  <c r="BU112" s="1"/>
  <c r="CQ111"/>
  <c r="CP111"/>
  <c r="CR111" s="1"/>
  <c r="CC111"/>
  <c r="CB111"/>
  <c r="CA111"/>
  <c r="BY111"/>
  <c r="CG111" s="1"/>
  <c r="BX111"/>
  <c r="BW111"/>
  <c r="CE111" s="1"/>
  <c r="BV111"/>
  <c r="BS111"/>
  <c r="BU111" s="1"/>
  <c r="CQ110"/>
  <c r="CP110"/>
  <c r="CC110"/>
  <c r="CB110"/>
  <c r="CA110"/>
  <c r="BY110"/>
  <c r="CG110" s="1"/>
  <c r="BX110"/>
  <c r="BW110"/>
  <c r="BZ110" s="1"/>
  <c r="BV110"/>
  <c r="BS110"/>
  <c r="BU110" s="1"/>
  <c r="CQ109"/>
  <c r="CP109"/>
  <c r="CC109"/>
  <c r="CB109"/>
  <c r="CA109"/>
  <c r="BY109"/>
  <c r="BX109"/>
  <c r="BW109"/>
  <c r="CE109" s="1"/>
  <c r="BV109"/>
  <c r="BS109"/>
  <c r="BU109" s="1"/>
  <c r="CQ108"/>
  <c r="CP108"/>
  <c r="CC108"/>
  <c r="CB108"/>
  <c r="CA108"/>
  <c r="BY108"/>
  <c r="CG108" s="1"/>
  <c r="BX108"/>
  <c r="BW108"/>
  <c r="BZ108" s="1"/>
  <c r="BV108"/>
  <c r="BS108"/>
  <c r="BU108" s="1"/>
  <c r="CQ107"/>
  <c r="CP107"/>
  <c r="CR107" s="1"/>
  <c r="CC107"/>
  <c r="CB107"/>
  <c r="CA107"/>
  <c r="BY107"/>
  <c r="CG107" s="1"/>
  <c r="BX107"/>
  <c r="BW107"/>
  <c r="BV107"/>
  <c r="BS107"/>
  <c r="BU107" s="1"/>
  <c r="CQ106"/>
  <c r="CP106"/>
  <c r="CC106"/>
  <c r="CB106"/>
  <c r="CA106"/>
  <c r="BY106"/>
  <c r="BX106"/>
  <c r="BW106"/>
  <c r="BV106"/>
  <c r="BS106"/>
  <c r="BU106" s="1"/>
  <c r="CQ105"/>
  <c r="CP105"/>
  <c r="CC105"/>
  <c r="CB105"/>
  <c r="CA105"/>
  <c r="BY105"/>
  <c r="BX105"/>
  <c r="CF105" s="1"/>
  <c r="BW105"/>
  <c r="CE105" s="1"/>
  <c r="BV105"/>
  <c r="BS105"/>
  <c r="BU105" s="1"/>
  <c r="CQ104"/>
  <c r="CP104"/>
  <c r="CC104"/>
  <c r="CB104"/>
  <c r="CA104"/>
  <c r="BY104"/>
  <c r="CG104" s="1"/>
  <c r="BX104"/>
  <c r="CF104" s="1"/>
  <c r="BW104"/>
  <c r="BZ104" s="1"/>
  <c r="BV104"/>
  <c r="BS104"/>
  <c r="BU104" s="1"/>
  <c r="C12"/>
  <c r="CI104" s="1"/>
  <c r="AJ12"/>
  <c r="BS12" s="1"/>
  <c r="BU12" s="1"/>
  <c r="BV12"/>
  <c r="BW12"/>
  <c r="BX12"/>
  <c r="BZ12" s="1"/>
  <c r="BY12"/>
  <c r="CA12"/>
  <c r="CE12" s="1"/>
  <c r="CB12"/>
  <c r="CC12"/>
  <c r="CD12" s="1"/>
  <c r="CL12"/>
  <c r="CP12"/>
  <c r="CQ12"/>
  <c r="C13"/>
  <c r="CI105" s="1"/>
  <c r="AJ13"/>
  <c r="BS13" s="1"/>
  <c r="BU13" s="1"/>
  <c r="BW13"/>
  <c r="BX13"/>
  <c r="BY13"/>
  <c r="CA13"/>
  <c r="CB13"/>
  <c r="CC13"/>
  <c r="CF13"/>
  <c r="CL13"/>
  <c r="CP13"/>
  <c r="CQ13"/>
  <c r="C14"/>
  <c r="CI106" s="1"/>
  <c r="AJ14"/>
  <c r="BS14" s="1"/>
  <c r="BU14" s="1"/>
  <c r="BW14"/>
  <c r="BX14"/>
  <c r="BY14"/>
  <c r="CA14"/>
  <c r="CE14" s="1"/>
  <c r="CB14"/>
  <c r="CF14" s="1"/>
  <c r="CC14"/>
  <c r="CL14"/>
  <c r="CP14"/>
  <c r="CT14" s="1"/>
  <c r="CQ14"/>
  <c r="C15"/>
  <c r="CI107" s="1"/>
  <c r="AJ15"/>
  <c r="BS15"/>
  <c r="BU15" s="1"/>
  <c r="BW15"/>
  <c r="BX15"/>
  <c r="CF15" s="1"/>
  <c r="BY15"/>
  <c r="CA15"/>
  <c r="CB15"/>
  <c r="CC15"/>
  <c r="CL15"/>
  <c r="CP15"/>
  <c r="CQ15"/>
  <c r="C16"/>
  <c r="CI108" s="1"/>
  <c r="AJ16"/>
  <c r="BS16" s="1"/>
  <c r="BU16" s="1"/>
  <c r="BW16"/>
  <c r="BX16"/>
  <c r="BY16"/>
  <c r="CA16"/>
  <c r="CB16"/>
  <c r="CC16"/>
  <c r="CL16"/>
  <c r="CP16"/>
  <c r="CQ16"/>
  <c r="C17"/>
  <c r="CI109"/>
  <c r="AJ17"/>
  <c r="BS17" s="1"/>
  <c r="BU17" s="1"/>
  <c r="BW17"/>
  <c r="BX17"/>
  <c r="BY17"/>
  <c r="CA17"/>
  <c r="CE17" s="1"/>
  <c r="CB17"/>
  <c r="CF17" s="1"/>
  <c r="CC17"/>
  <c r="CL17"/>
  <c r="CP17"/>
  <c r="CQ17"/>
  <c r="C18"/>
  <c r="CI110" s="1"/>
  <c r="AJ18"/>
  <c r="BS18"/>
  <c r="BU18" s="1"/>
  <c r="BW18"/>
  <c r="BX18"/>
  <c r="BY18"/>
  <c r="CA18"/>
  <c r="CE18" s="1"/>
  <c r="CB18"/>
  <c r="CC18"/>
  <c r="CL18"/>
  <c r="CP18"/>
  <c r="CT18" s="1"/>
  <c r="CQ18"/>
  <c r="C19"/>
  <c r="CI111" s="1"/>
  <c r="AJ19"/>
  <c r="BS19" s="1"/>
  <c r="BU19" s="1"/>
  <c r="BW19"/>
  <c r="BX19"/>
  <c r="BY19"/>
  <c r="CA19"/>
  <c r="CB19"/>
  <c r="CC19"/>
  <c r="CL19"/>
  <c r="CP19"/>
  <c r="CQ19"/>
  <c r="CR19" s="1"/>
  <c r="C20"/>
  <c r="CI112" s="1"/>
  <c r="AJ20"/>
  <c r="BS20" s="1"/>
  <c r="BU20" s="1"/>
  <c r="BW20"/>
  <c r="BX20"/>
  <c r="CF20" s="1"/>
  <c r="BY20"/>
  <c r="CA20"/>
  <c r="CB20"/>
  <c r="CC20"/>
  <c r="CL20"/>
  <c r="CP20"/>
  <c r="CT20" s="1"/>
  <c r="CQ20"/>
  <c r="C21"/>
  <c r="CI113" s="1"/>
  <c r="AJ21"/>
  <c r="BS21" s="1"/>
  <c r="BU21" s="1"/>
  <c r="BV21"/>
  <c r="BW21"/>
  <c r="BX21"/>
  <c r="CF21" s="1"/>
  <c r="BY21"/>
  <c r="CA21"/>
  <c r="CB21"/>
  <c r="CC21"/>
  <c r="CL21"/>
  <c r="CP21"/>
  <c r="CQ21"/>
  <c r="C22"/>
  <c r="CI114" s="1"/>
  <c r="AJ22"/>
  <c r="BS22"/>
  <c r="BU22" s="1"/>
  <c r="BV22"/>
  <c r="BW22"/>
  <c r="BX22"/>
  <c r="BY22"/>
  <c r="CA22"/>
  <c r="CB22"/>
  <c r="CC22"/>
  <c r="CF22"/>
  <c r="CL22"/>
  <c r="CP22"/>
  <c r="CT22" s="1"/>
  <c r="CQ22"/>
  <c r="C23"/>
  <c r="CI115" s="1"/>
  <c r="AJ23"/>
  <c r="BS23" s="1"/>
  <c r="BU23" s="1"/>
  <c r="BW23"/>
  <c r="BX23"/>
  <c r="BY23"/>
  <c r="CA23"/>
  <c r="CB23"/>
  <c r="CC23"/>
  <c r="CL23"/>
  <c r="CP23"/>
  <c r="CQ23"/>
  <c r="C24"/>
  <c r="CI116" s="1"/>
  <c r="AJ24"/>
  <c r="BS24" s="1"/>
  <c r="BU24" s="1"/>
  <c r="BW24"/>
  <c r="BX24"/>
  <c r="BY24"/>
  <c r="CA24"/>
  <c r="CB24"/>
  <c r="CC24"/>
  <c r="CL24"/>
  <c r="CP24"/>
  <c r="CQ24"/>
  <c r="C25"/>
  <c r="CI117" s="1"/>
  <c r="AJ25"/>
  <c r="BS25"/>
  <c r="BU25" s="1"/>
  <c r="BW25"/>
  <c r="BX25"/>
  <c r="BY25"/>
  <c r="CA25"/>
  <c r="CB25"/>
  <c r="CC25"/>
  <c r="CG25" s="1"/>
  <c r="CL25"/>
  <c r="CP25"/>
  <c r="CQ25"/>
  <c r="CR25"/>
  <c r="CS25" s="1"/>
  <c r="C26"/>
  <c r="CI118"/>
  <c r="AJ26"/>
  <c r="BS26"/>
  <c r="BU26" s="1"/>
  <c r="BW26"/>
  <c r="BX26"/>
  <c r="CF26" s="1"/>
  <c r="BY26"/>
  <c r="CA26"/>
  <c r="CB26"/>
  <c r="CC26"/>
  <c r="CG26" s="1"/>
  <c r="CL26"/>
  <c r="CP26"/>
  <c r="CQ26"/>
  <c r="CR26"/>
  <c r="CS26" s="1"/>
  <c r="C27"/>
  <c r="CI119"/>
  <c r="AJ27"/>
  <c r="BS27" s="1"/>
  <c r="BU27" s="1"/>
  <c r="BW27"/>
  <c r="BX27"/>
  <c r="BY27"/>
  <c r="CG27" s="1"/>
  <c r="CA27"/>
  <c r="CB27"/>
  <c r="CC27"/>
  <c r="CD27"/>
  <c r="CL27"/>
  <c r="CP27"/>
  <c r="CQ27"/>
  <c r="CR27"/>
  <c r="C28"/>
  <c r="CI120" s="1"/>
  <c r="AJ28"/>
  <c r="BS28" s="1"/>
  <c r="BU28" s="1"/>
  <c r="BW28"/>
  <c r="BX28"/>
  <c r="CF28" s="1"/>
  <c r="BY28"/>
  <c r="CA28"/>
  <c r="CB28"/>
  <c r="CC28"/>
  <c r="CL28"/>
  <c r="CP28"/>
  <c r="CQ28"/>
  <c r="C29"/>
  <c r="CI121" s="1"/>
  <c r="AJ29"/>
  <c r="BS29"/>
  <c r="BU29" s="1"/>
  <c r="BW29"/>
  <c r="BX29"/>
  <c r="BY29"/>
  <c r="CA29"/>
  <c r="CB29"/>
  <c r="CF29"/>
  <c r="CC29"/>
  <c r="CE29"/>
  <c r="CG29"/>
  <c r="CL29"/>
  <c r="CP29"/>
  <c r="CQ29"/>
  <c r="CR29" s="1"/>
  <c r="C30"/>
  <c r="CI122" s="1"/>
  <c r="CL122"/>
  <c r="CT122" s="1"/>
  <c r="AJ30"/>
  <c r="BW30"/>
  <c r="BX30"/>
  <c r="BY30"/>
  <c r="CG30" s="1"/>
  <c r="CA30"/>
  <c r="CB30"/>
  <c r="CF30" s="1"/>
  <c r="CC30"/>
  <c r="CL30"/>
  <c r="CP30"/>
  <c r="CQ30"/>
  <c r="C31"/>
  <c r="CI123" s="1"/>
  <c r="AJ31"/>
  <c r="BS31" s="1"/>
  <c r="BU31" s="1"/>
  <c r="BW31"/>
  <c r="BX31"/>
  <c r="BY31"/>
  <c r="CA31"/>
  <c r="CB31"/>
  <c r="CC31"/>
  <c r="CL31"/>
  <c r="CP31"/>
  <c r="CQ31"/>
  <c r="C32"/>
  <c r="CI124" s="1"/>
  <c r="AJ32"/>
  <c r="BS32" s="1"/>
  <c r="BU32" s="1"/>
  <c r="BW32"/>
  <c r="BX32"/>
  <c r="BY32"/>
  <c r="CA32"/>
  <c r="CB32"/>
  <c r="CC32"/>
  <c r="CL32"/>
  <c r="CP32"/>
  <c r="CQ32"/>
  <c r="C33"/>
  <c r="CI125" s="1"/>
  <c r="AJ33"/>
  <c r="BW33"/>
  <c r="BX33"/>
  <c r="BY33"/>
  <c r="CA33"/>
  <c r="CB33"/>
  <c r="CC33"/>
  <c r="CG33" s="1"/>
  <c r="CL33"/>
  <c r="CP33"/>
  <c r="CQ33"/>
  <c r="C34"/>
  <c r="CI126" s="1"/>
  <c r="AJ34"/>
  <c r="BW34"/>
  <c r="BX34"/>
  <c r="BY34"/>
  <c r="CA34"/>
  <c r="CB34"/>
  <c r="CC34"/>
  <c r="CL34"/>
  <c r="CP34"/>
  <c r="CQ34"/>
  <c r="C35"/>
  <c r="CI127" s="1"/>
  <c r="AJ35"/>
  <c r="BS35" s="1"/>
  <c r="BU35" s="1"/>
  <c r="BW35"/>
  <c r="BX35"/>
  <c r="CF35" s="1"/>
  <c r="BY35"/>
  <c r="CA35"/>
  <c r="CB35"/>
  <c r="CC35"/>
  <c r="CL35"/>
  <c r="CP35"/>
  <c r="CQ35"/>
  <c r="C36"/>
  <c r="CI128" s="1"/>
  <c r="AJ36"/>
  <c r="BS36" s="1"/>
  <c r="BU36" s="1"/>
  <c r="BW36"/>
  <c r="BX36"/>
  <c r="BY36"/>
  <c r="CA36"/>
  <c r="CB36"/>
  <c r="CC36"/>
  <c r="CL36"/>
  <c r="CP36"/>
  <c r="CQ36"/>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W37"/>
  <c r="BX37"/>
  <c r="BY37"/>
  <c r="CA37"/>
  <c r="CB37"/>
  <c r="CC37"/>
  <c r="CL37"/>
  <c r="CP37"/>
  <c r="CQ37"/>
  <c r="C38"/>
  <c r="CI130" s="1"/>
  <c r="AJ38"/>
  <c r="BS38" s="1"/>
  <c r="BU38" s="1"/>
  <c r="BW38"/>
  <c r="BX38"/>
  <c r="CF38" s="1"/>
  <c r="BY38"/>
  <c r="CA38"/>
  <c r="CE38" s="1"/>
  <c r="CB38"/>
  <c r="CC38"/>
  <c r="CD38" s="1"/>
  <c r="CL38"/>
  <c r="CP38"/>
  <c r="CQ38"/>
  <c r="C39"/>
  <c r="CI131" s="1"/>
  <c r="AJ39"/>
  <c r="BS39" s="1"/>
  <c r="BW39"/>
  <c r="BX39"/>
  <c r="BY39"/>
  <c r="CA39"/>
  <c r="CB39"/>
  <c r="CC39"/>
  <c r="CL39"/>
  <c r="CP39"/>
  <c r="CQ39"/>
  <c r="C40"/>
  <c r="CI132" s="1"/>
  <c r="AJ40"/>
  <c r="BS40" s="1"/>
  <c r="BU40" s="1"/>
  <c r="BW40"/>
  <c r="BX40"/>
  <c r="BY40"/>
  <c r="CA40"/>
  <c r="CB40"/>
  <c r="CC40"/>
  <c r="CG40" s="1"/>
  <c r="CL40"/>
  <c r="CP40"/>
  <c r="CQ40"/>
  <c r="C41"/>
  <c r="CI133" s="1"/>
  <c r="AJ41"/>
  <c r="BS41" s="1"/>
  <c r="BU41" s="1"/>
  <c r="BW41"/>
  <c r="BX41"/>
  <c r="BY41"/>
  <c r="CA41"/>
  <c r="CB41"/>
  <c r="CC41"/>
  <c r="CG41"/>
  <c r="CL41"/>
  <c r="CP41"/>
  <c r="CQ41"/>
  <c r="CR41"/>
  <c r="CS41" s="1"/>
  <c r="C42"/>
  <c r="CI134"/>
  <c r="AJ42"/>
  <c r="BS42"/>
  <c r="BU42" s="1"/>
  <c r="BW42"/>
  <c r="BX42"/>
  <c r="CF42" s="1"/>
  <c r="BY42"/>
  <c r="CA42"/>
  <c r="CE42" s="1"/>
  <c r="CB42"/>
  <c r="CC42"/>
  <c r="CL42"/>
  <c r="CP42"/>
  <c r="CQ42"/>
  <c r="C43"/>
  <c r="CI135" s="1"/>
  <c r="AJ43"/>
  <c r="BS43" s="1"/>
  <c r="BU43" s="1"/>
  <c r="BW43"/>
  <c r="BX43"/>
  <c r="BY43"/>
  <c r="CA43"/>
  <c r="CB43"/>
  <c r="CC43"/>
  <c r="CL43"/>
  <c r="CT43" s="1"/>
  <c r="CP43"/>
  <c r="CQ43"/>
  <c r="C44"/>
  <c r="CI136" s="1"/>
  <c r="AJ44"/>
  <c r="BS44" s="1"/>
  <c r="BU44" s="1"/>
  <c r="BW44"/>
  <c r="BX44"/>
  <c r="BY44"/>
  <c r="CA44"/>
  <c r="CB44"/>
  <c r="CC44"/>
  <c r="CL44"/>
  <c r="CP44"/>
  <c r="CQ44"/>
  <c r="C45"/>
  <c r="CI137" s="1"/>
  <c r="AJ45"/>
  <c r="BS45" s="1"/>
  <c r="BU45" s="1"/>
  <c r="BW45"/>
  <c r="BX45"/>
  <c r="BY45"/>
  <c r="CA45"/>
  <c r="CB45"/>
  <c r="CC45"/>
  <c r="CL45"/>
  <c r="CP45"/>
  <c r="CQ45"/>
  <c r="C46"/>
  <c r="CI138" s="1"/>
  <c r="AJ46"/>
  <c r="BS46" s="1"/>
  <c r="BU46" s="1"/>
  <c r="BW46"/>
  <c r="BX46"/>
  <c r="CF46" s="1"/>
  <c r="BY46"/>
  <c r="CA46"/>
  <c r="CB46"/>
  <c r="CC46"/>
  <c r="CL46"/>
  <c r="CP46"/>
  <c r="CQ46"/>
  <c r="C47"/>
  <c r="CI139" s="1"/>
  <c r="AJ47"/>
  <c r="BS47" s="1"/>
  <c r="BU47" s="1"/>
  <c r="BW47"/>
  <c r="BX47"/>
  <c r="BY47"/>
  <c r="CA47"/>
  <c r="CB47"/>
  <c r="CC47"/>
  <c r="CL47"/>
  <c r="CP47"/>
  <c r="CQ47"/>
  <c r="CR47" s="1"/>
  <c r="C48"/>
  <c r="CI140" s="1"/>
  <c r="AJ48"/>
  <c r="BS48" s="1"/>
  <c r="BU48" s="1"/>
  <c r="BW48"/>
  <c r="BX48"/>
  <c r="BY48"/>
  <c r="CA48"/>
  <c r="CB48"/>
  <c r="CC48"/>
  <c r="CL48"/>
  <c r="CP48"/>
  <c r="CQ48"/>
  <c r="C49"/>
  <c r="CI141" s="1"/>
  <c r="AJ49"/>
  <c r="BS49" s="1"/>
  <c r="BU49" s="1"/>
  <c r="BW49"/>
  <c r="BX49"/>
  <c r="BY49"/>
  <c r="CA49"/>
  <c r="CB49"/>
  <c r="CC49"/>
  <c r="CL49"/>
  <c r="CT49" s="1"/>
  <c r="CP49"/>
  <c r="CQ49"/>
  <c r="C50"/>
  <c r="CI142" s="1"/>
  <c r="AJ50"/>
  <c r="BS50" s="1"/>
  <c r="BU50" s="1"/>
  <c r="BW50"/>
  <c r="BX50"/>
  <c r="BY50"/>
  <c r="CA50"/>
  <c r="CB50"/>
  <c r="CC50"/>
  <c r="CL50"/>
  <c r="CP50"/>
  <c r="CQ50"/>
  <c r="C51"/>
  <c r="CI143" s="1"/>
  <c r="AJ51"/>
  <c r="BS51" s="1"/>
  <c r="BU51" s="1"/>
  <c r="BW51"/>
  <c r="BX51"/>
  <c r="BY51"/>
  <c r="CA51"/>
  <c r="CB51"/>
  <c r="CC51"/>
  <c r="CL51"/>
  <c r="CP51"/>
  <c r="CQ51"/>
  <c r="C52"/>
  <c r="CI144" s="1"/>
  <c r="AJ52"/>
  <c r="BS52" s="1"/>
  <c r="BU52" s="1"/>
  <c r="BW52"/>
  <c r="BX52"/>
  <c r="BY52"/>
  <c r="CA52"/>
  <c r="CB52"/>
  <c r="CC52"/>
  <c r="CL52"/>
  <c r="CP52"/>
  <c r="CQ52"/>
  <c r="C53"/>
  <c r="CI145" s="1"/>
  <c r="AJ53"/>
  <c r="BS53" s="1"/>
  <c r="BU53" s="1"/>
  <c r="BW53"/>
  <c r="BX53"/>
  <c r="BY53"/>
  <c r="CA53"/>
  <c r="CB53"/>
  <c r="CC53"/>
  <c r="CF53"/>
  <c r="CL53"/>
  <c r="CP53"/>
  <c r="CQ53"/>
  <c r="C54"/>
  <c r="CI146" s="1"/>
  <c r="AJ54"/>
  <c r="BS54" s="1"/>
  <c r="BU54" s="1"/>
  <c r="BW54"/>
  <c r="BX54"/>
  <c r="BY54"/>
  <c r="CA54"/>
  <c r="CB54"/>
  <c r="CC54"/>
  <c r="CL54"/>
  <c r="CT54" s="1"/>
  <c r="CP54"/>
  <c r="CQ54"/>
  <c r="C55"/>
  <c r="CI147" s="1"/>
  <c r="AJ55"/>
  <c r="BS55" s="1"/>
  <c r="BU55" s="1"/>
  <c r="BW55"/>
  <c r="BX55"/>
  <c r="BY55"/>
  <c r="CA55"/>
  <c r="CB55"/>
  <c r="CC55"/>
  <c r="CG55" s="1"/>
  <c r="CL55"/>
  <c r="CP55"/>
  <c r="CQ55"/>
  <c r="C56"/>
  <c r="CI148" s="1"/>
  <c r="AJ56"/>
  <c r="BS56" s="1"/>
  <c r="BU56" s="1"/>
  <c r="BW56"/>
  <c r="BX56"/>
  <c r="CF56" s="1"/>
  <c r="BY56"/>
  <c r="CA56"/>
  <c r="CB56"/>
  <c r="CC56"/>
  <c r="CL56"/>
  <c r="CP56"/>
  <c r="CQ56"/>
  <c r="C57"/>
  <c r="CI149" s="1"/>
  <c r="AJ57"/>
  <c r="BS57" s="1"/>
  <c r="BU57" s="1"/>
  <c r="BW57"/>
  <c r="BX57"/>
  <c r="BY57"/>
  <c r="CA57"/>
  <c r="CB57"/>
  <c r="CC57"/>
  <c r="CL57"/>
  <c r="CP57"/>
  <c r="CQ57"/>
  <c r="C58"/>
  <c r="CI150" s="1"/>
  <c r="AJ58"/>
  <c r="BS58" s="1"/>
  <c r="BU58" s="1"/>
  <c r="BW58"/>
  <c r="BX58"/>
  <c r="BY58"/>
  <c r="CA58"/>
  <c r="CB58"/>
  <c r="CC58"/>
  <c r="CL58"/>
  <c r="CP58"/>
  <c r="CQ58"/>
  <c r="C59"/>
  <c r="CI151" s="1"/>
  <c r="AJ59"/>
  <c r="BS59" s="1"/>
  <c r="BU59" s="1"/>
  <c r="BW59"/>
  <c r="BX59"/>
  <c r="BY59"/>
  <c r="CA59"/>
  <c r="CB59"/>
  <c r="CC59"/>
  <c r="CG59" s="1"/>
  <c r="CL59"/>
  <c r="CP59"/>
  <c r="CQ59"/>
  <c r="CR59" s="1"/>
  <c r="C60"/>
  <c r="CI152" s="1"/>
  <c r="AJ60"/>
  <c r="BS60" s="1"/>
  <c r="BU60" s="1"/>
  <c r="BT63"/>
  <c r="BV60"/>
  <c r="BW60"/>
  <c r="BX60"/>
  <c r="BY60"/>
  <c r="CA60"/>
  <c r="CE60" s="1"/>
  <c r="CB60"/>
  <c r="CC60"/>
  <c r="CL60"/>
  <c r="CP60"/>
  <c r="CQ60"/>
  <c r="C61"/>
  <c r="CI153" s="1"/>
  <c r="AJ61"/>
  <c r="BS61" s="1"/>
  <c r="BU61" s="1"/>
  <c r="BW61"/>
  <c r="BX61"/>
  <c r="BY61"/>
  <c r="CA61"/>
  <c r="CB61"/>
  <c r="CC61"/>
  <c r="CL61"/>
  <c r="CP61"/>
  <c r="CQ61"/>
  <c r="C62"/>
  <c r="CI154" s="1"/>
  <c r="AJ62"/>
  <c r="BS62" s="1"/>
  <c r="BU62" s="1"/>
  <c r="BW62"/>
  <c r="BX62"/>
  <c r="BY62"/>
  <c r="CA62"/>
  <c r="CB62"/>
  <c r="CC62"/>
  <c r="CL62"/>
  <c r="CP62"/>
  <c r="CQ62"/>
  <c r="D63"/>
  <c r="E63"/>
  <c r="F63"/>
  <c r="G63"/>
  <c r="H63"/>
  <c r="I63"/>
  <c r="J63"/>
  <c r="K63"/>
  <c r="L63"/>
  <c r="M63"/>
  <c r="N63"/>
  <c r="O63"/>
  <c r="P63"/>
  <c r="Q63"/>
  <c r="R63"/>
  <c r="S63"/>
  <c r="T63"/>
  <c r="U63"/>
  <c r="V63"/>
  <c r="W63"/>
  <c r="X63"/>
  <c r="Y63"/>
  <c r="Z63"/>
  <c r="AA63"/>
  <c r="AB63"/>
  <c r="AC63"/>
  <c r="AD63"/>
  <c r="AE63"/>
  <c r="AF63"/>
  <c r="AG63"/>
  <c r="AH63"/>
  <c r="AI63"/>
  <c r="AK63"/>
  <c r="AL63"/>
  <c r="AM63"/>
  <c r="AN63"/>
  <c r="AO63"/>
  <c r="AP63"/>
  <c r="AQ63"/>
  <c r="AR63"/>
  <c r="AS63"/>
  <c r="AT63"/>
  <c r="AU63"/>
  <c r="AV63"/>
  <c r="AW63"/>
  <c r="AX63"/>
  <c r="AY63"/>
  <c r="AZ63"/>
  <c r="BA63"/>
  <c r="BB63"/>
  <c r="BC63"/>
  <c r="BD63"/>
  <c r="BE63"/>
  <c r="BF63"/>
  <c r="BG63"/>
  <c r="BH63"/>
  <c r="BI63"/>
  <c r="BJ63"/>
  <c r="BK63"/>
  <c r="BL63"/>
  <c r="BM63"/>
  <c r="BN63"/>
  <c r="BO63"/>
  <c r="BP63"/>
  <c r="BQ63"/>
  <c r="BR63"/>
  <c r="BW63"/>
  <c r="CL63"/>
  <c r="C64"/>
  <c r="AJ64"/>
  <c r="BS64" s="1"/>
  <c r="BW64"/>
  <c r="BX64"/>
  <c r="BY64"/>
  <c r="CA64"/>
  <c r="CB64"/>
  <c r="CC64"/>
  <c r="CF64"/>
  <c r="CL64"/>
  <c r="CP64"/>
  <c r="CQ64"/>
  <c r="C65"/>
  <c r="CI157" s="1"/>
  <c r="AJ65"/>
  <c r="BS65" s="1"/>
  <c r="BU65" s="1"/>
  <c r="BW65"/>
  <c r="BX65"/>
  <c r="BY65"/>
  <c r="CA65"/>
  <c r="CB65"/>
  <c r="CC65"/>
  <c r="CL65"/>
  <c r="CP65"/>
  <c r="CQ65"/>
  <c r="C66"/>
  <c r="CI158" s="1"/>
  <c r="AJ66"/>
  <c r="BS66" s="1"/>
  <c r="BU66" s="1"/>
  <c r="BW66"/>
  <c r="BX66"/>
  <c r="BY66"/>
  <c r="CA66"/>
  <c r="CB66"/>
  <c r="CC66"/>
  <c r="CG66" s="1"/>
  <c r="CL66"/>
  <c r="CP66"/>
  <c r="CQ66"/>
  <c r="C67"/>
  <c r="CI159" s="1"/>
  <c r="AJ67"/>
  <c r="BS67"/>
  <c r="BU67" s="1"/>
  <c r="BW67"/>
  <c r="BX67"/>
  <c r="BY67"/>
  <c r="CA67"/>
  <c r="CB67"/>
  <c r="CC67"/>
  <c r="CL67"/>
  <c r="CP67"/>
  <c r="CQ67"/>
  <c r="C68"/>
  <c r="CI160" s="1"/>
  <c r="AJ68"/>
  <c r="BS68" s="1"/>
  <c r="BU68" s="1"/>
  <c r="BW68"/>
  <c r="BX68"/>
  <c r="BY68"/>
  <c r="CA68"/>
  <c r="CB68"/>
  <c r="CC68"/>
  <c r="CG68"/>
  <c r="CL68"/>
  <c r="CP68"/>
  <c r="CQ68"/>
  <c r="CR68"/>
  <c r="C69"/>
  <c r="CI161" s="1"/>
  <c r="AJ69"/>
  <c r="BS69" s="1"/>
  <c r="BU69" s="1"/>
  <c r="BW69"/>
  <c r="BX69"/>
  <c r="BZ69" s="1"/>
  <c r="BY69"/>
  <c r="CA69"/>
  <c r="CB69"/>
  <c r="CC69"/>
  <c r="CG69" s="1"/>
  <c r="CL69"/>
  <c r="CP69"/>
  <c r="CQ69"/>
  <c r="C70"/>
  <c r="CI162" s="1"/>
  <c r="AJ70"/>
  <c r="BS70" s="1"/>
  <c r="BU70" s="1"/>
  <c r="BW70"/>
  <c r="BX70"/>
  <c r="BY70"/>
  <c r="CA70"/>
  <c r="CB70"/>
  <c r="CC70"/>
  <c r="CL70"/>
  <c r="CT70" s="1"/>
  <c r="CP70"/>
  <c r="CQ70"/>
  <c r="C71"/>
  <c r="CI163"/>
  <c r="AJ71"/>
  <c r="BS71"/>
  <c r="BU71" s="1"/>
  <c r="BW71"/>
  <c r="BX71"/>
  <c r="CF71" s="1"/>
  <c r="BY71"/>
  <c r="CA71"/>
  <c r="CB71"/>
  <c r="CC71"/>
  <c r="CL71"/>
  <c r="CP71"/>
  <c r="CQ71"/>
  <c r="C72"/>
  <c r="CI164" s="1"/>
  <c r="AJ72"/>
  <c r="BS72" s="1"/>
  <c r="BU72" s="1"/>
  <c r="BW72"/>
  <c r="BX72"/>
  <c r="BY72"/>
  <c r="CA72"/>
  <c r="CB72"/>
  <c r="CC72"/>
  <c r="CG72"/>
  <c r="CL72"/>
  <c r="CP72"/>
  <c r="CQ72"/>
  <c r="CR72"/>
  <c r="C73"/>
  <c r="CI165" s="1"/>
  <c r="AJ73"/>
  <c r="BS73" s="1"/>
  <c r="BU73" s="1"/>
  <c r="BW73"/>
  <c r="BX73"/>
  <c r="BZ73" s="1"/>
  <c r="BY73"/>
  <c r="CA73"/>
  <c r="CB73"/>
  <c r="CC73"/>
  <c r="CG73" s="1"/>
  <c r="CL73"/>
  <c r="CP73"/>
  <c r="CQ73"/>
  <c r="C74"/>
  <c r="CI166" s="1"/>
  <c r="AJ74"/>
  <c r="BS74" s="1"/>
  <c r="BU74" s="1"/>
  <c r="BW74"/>
  <c r="BX74"/>
  <c r="BY74"/>
  <c r="CA74"/>
  <c r="CB74"/>
  <c r="CC74"/>
  <c r="CL74"/>
  <c r="CT74" s="1"/>
  <c r="CP74"/>
  <c r="CQ74"/>
  <c r="C75"/>
  <c r="CI167"/>
  <c r="AJ75"/>
  <c r="BS75"/>
  <c r="BU75" s="1"/>
  <c r="BW75"/>
  <c r="BX75"/>
  <c r="CF75" s="1"/>
  <c r="BY75"/>
  <c r="CA75"/>
  <c r="CB75"/>
  <c r="CC75"/>
  <c r="CL75"/>
  <c r="CP75"/>
  <c r="CQ75"/>
  <c r="C76"/>
  <c r="CI168" s="1"/>
  <c r="AJ76"/>
  <c r="BS76" s="1"/>
  <c r="BU76" s="1"/>
  <c r="BW76"/>
  <c r="BX76"/>
  <c r="BY76"/>
  <c r="CA76"/>
  <c r="CB76"/>
  <c r="CC76"/>
  <c r="CG76"/>
  <c r="CL76"/>
  <c r="CP76"/>
  <c r="CQ76"/>
  <c r="CR76"/>
  <c r="C77"/>
  <c r="CI169" s="1"/>
  <c r="AJ77"/>
  <c r="BS77" s="1"/>
  <c r="BU77" s="1"/>
  <c r="BW77"/>
  <c r="BX77"/>
  <c r="BZ77" s="1"/>
  <c r="BY77"/>
  <c r="CA77"/>
  <c r="CB77"/>
  <c r="CC77"/>
  <c r="CG77" s="1"/>
  <c r="CL77"/>
  <c r="CP77"/>
  <c r="CQ77"/>
  <c r="C78"/>
  <c r="CI170" s="1"/>
  <c r="AJ78"/>
  <c r="BS78" s="1"/>
  <c r="BU78" s="1"/>
  <c r="BW78"/>
  <c r="BX78"/>
  <c r="BY78"/>
  <c r="CA78"/>
  <c r="CB78"/>
  <c r="CC78"/>
  <c r="CL78"/>
  <c r="CT78" s="1"/>
  <c r="CP78"/>
  <c r="CQ78"/>
  <c r="C79"/>
  <c r="CI171" s="1"/>
  <c r="AJ79"/>
  <c r="BS79" s="1"/>
  <c r="BW79"/>
  <c r="BX79"/>
  <c r="BY79"/>
  <c r="CA79"/>
  <c r="CB79"/>
  <c r="CC79"/>
  <c r="CL79"/>
  <c r="CP79"/>
  <c r="CQ79"/>
  <c r="C80"/>
  <c r="CI172" s="1"/>
  <c r="AJ80"/>
  <c r="BS80" s="1"/>
  <c r="BU80" s="1"/>
  <c r="BW80"/>
  <c r="BX80"/>
  <c r="BY80"/>
  <c r="CA80"/>
  <c r="CB80"/>
  <c r="CC80"/>
  <c r="CL80"/>
  <c r="CP80"/>
  <c r="CQ80"/>
  <c r="CR80" s="1"/>
  <c r="CS80" s="1"/>
  <c r="C81"/>
  <c r="CI173"/>
  <c r="AJ81"/>
  <c r="BS81"/>
  <c r="BU81" s="1"/>
  <c r="BW81"/>
  <c r="BX81"/>
  <c r="CF81" s="1"/>
  <c r="BY81"/>
  <c r="CA81"/>
  <c r="CB81"/>
  <c r="CC81"/>
  <c r="CL81"/>
  <c r="CP81"/>
  <c r="CQ81"/>
  <c r="C82"/>
  <c r="CI174" s="1"/>
  <c r="AJ82"/>
  <c r="BS82" s="1"/>
  <c r="BU82" s="1"/>
  <c r="BW82"/>
  <c r="BX82"/>
  <c r="BY82"/>
  <c r="CA82"/>
  <c r="CB82"/>
  <c r="CC82"/>
  <c r="CG82"/>
  <c r="CL82"/>
  <c r="CP82"/>
  <c r="CT82" s="1"/>
  <c r="CQ82"/>
  <c r="C83"/>
  <c r="CI175" s="1"/>
  <c r="AJ83"/>
  <c r="BS83" s="1"/>
  <c r="BU83" s="1"/>
  <c r="BW83"/>
  <c r="BX83"/>
  <c r="BY83"/>
  <c r="CA83"/>
  <c r="CB83"/>
  <c r="CC83"/>
  <c r="CL83"/>
  <c r="CP83"/>
  <c r="CQ83"/>
  <c r="C84"/>
  <c r="CI176" s="1"/>
  <c r="AJ84"/>
  <c r="BS84" s="1"/>
  <c r="BU84" s="1"/>
  <c r="BW84"/>
  <c r="BX84"/>
  <c r="BY84"/>
  <c r="CA84"/>
  <c r="CB84"/>
  <c r="CC84"/>
  <c r="CG84" s="1"/>
  <c r="CL84"/>
  <c r="CP84"/>
  <c r="CQ84"/>
  <c r="C85"/>
  <c r="CI177" s="1"/>
  <c r="AJ85"/>
  <c r="BV85" s="1"/>
  <c r="AV85"/>
  <c r="BW85"/>
  <c r="BX85"/>
  <c r="BY85"/>
  <c r="CA85"/>
  <c r="CC85"/>
  <c r="CL85"/>
  <c r="CP85"/>
  <c r="CQ85"/>
  <c r="C86"/>
  <c r="CI178" s="1"/>
  <c r="AJ86"/>
  <c r="BS86" s="1"/>
  <c r="AS86"/>
  <c r="AX86"/>
  <c r="BF86"/>
  <c r="BM86"/>
  <c r="BT86" s="1"/>
  <c r="BO86"/>
  <c r="BW86"/>
  <c r="BX86"/>
  <c r="BY86"/>
  <c r="CL86"/>
  <c r="CP86"/>
  <c r="CQ86"/>
  <c r="B87"/>
  <c r="C87" s="1"/>
  <c r="CI179" s="1"/>
  <c r="AJ87"/>
  <c r="BS87" s="1"/>
  <c r="BU87" s="1"/>
  <c r="AS87"/>
  <c r="AV87"/>
  <c r="AX87"/>
  <c r="BF87"/>
  <c r="BO87"/>
  <c r="BW87"/>
  <c r="BX87"/>
  <c r="BY87"/>
  <c r="CL87"/>
  <c r="CP87"/>
  <c r="CQ87"/>
  <c r="I88"/>
  <c r="N88"/>
  <c r="BS88" s="1"/>
  <c r="AP88"/>
  <c r="AS88"/>
  <c r="CC88" s="1"/>
  <c r="CG88" s="1"/>
  <c r="AV88"/>
  <c r="AX88"/>
  <c r="AY88" s="1"/>
  <c r="BF88"/>
  <c r="BP88"/>
  <c r="BT88" s="1"/>
  <c r="CL88"/>
  <c r="D89"/>
  <c r="E89"/>
  <c r="E91" s="1"/>
  <c r="F89"/>
  <c r="G89"/>
  <c r="G91" s="1"/>
  <c r="H89"/>
  <c r="H91" s="1"/>
  <c r="I89"/>
  <c r="I91" s="1"/>
  <c r="K89"/>
  <c r="K91" s="1"/>
  <c r="L89"/>
  <c r="L91" s="1"/>
  <c r="M89"/>
  <c r="M91" s="1"/>
  <c r="O89"/>
  <c r="O91" s="1"/>
  <c r="P89"/>
  <c r="P91" s="1"/>
  <c r="Q89"/>
  <c r="Q91" s="1"/>
  <c r="R89"/>
  <c r="R91" s="1"/>
  <c r="S89"/>
  <c r="S91" s="1"/>
  <c r="T89"/>
  <c r="T91" s="1"/>
  <c r="U89"/>
  <c r="U91" s="1"/>
  <c r="V89"/>
  <c r="V91" s="1"/>
  <c r="W89"/>
  <c r="W91" s="1"/>
  <c r="X89"/>
  <c r="X91" s="1"/>
  <c r="Y89"/>
  <c r="Y91" s="1"/>
  <c r="Z89"/>
  <c r="Z91" s="1"/>
  <c r="AA89"/>
  <c r="AA91" s="1"/>
  <c r="AB89"/>
  <c r="AB91" s="1"/>
  <c r="AC89"/>
  <c r="AC91" s="1"/>
  <c r="AD89"/>
  <c r="AD91" s="1"/>
  <c r="AE89"/>
  <c r="AE91" s="1"/>
  <c r="AF89"/>
  <c r="AF91" s="1"/>
  <c r="AG89"/>
  <c r="AG91" s="1"/>
  <c r="AH89"/>
  <c r="AH91" s="1"/>
  <c r="AI89"/>
  <c r="AI91" s="1"/>
  <c r="AK89"/>
  <c r="AK91" s="1"/>
  <c r="AL89"/>
  <c r="AM89"/>
  <c r="AM91" s="1"/>
  <c r="AN89"/>
  <c r="AN91" s="1"/>
  <c r="AO89"/>
  <c r="AO91" s="1"/>
  <c r="AQ89"/>
  <c r="AQ91" s="1"/>
  <c r="AR89"/>
  <c r="AR91" s="1"/>
  <c r="AT89"/>
  <c r="AT91" s="1"/>
  <c r="AU89"/>
  <c r="AU91" s="1"/>
  <c r="AW89"/>
  <c r="AW91" s="1"/>
  <c r="AZ89"/>
  <c r="AZ91" s="1"/>
  <c r="BA89"/>
  <c r="BA91" s="1"/>
  <c r="BB89"/>
  <c r="BB91" s="1"/>
  <c r="BC89"/>
  <c r="BC91" s="1"/>
  <c r="BD89"/>
  <c r="BD91" s="1"/>
  <c r="BE89"/>
  <c r="BE91" s="1"/>
  <c r="BF89"/>
  <c r="BF91" s="1"/>
  <c r="BG89"/>
  <c r="BG91" s="1"/>
  <c r="BH89"/>
  <c r="BH91" s="1"/>
  <c r="BI89"/>
  <c r="BI91" s="1"/>
  <c r="BJ89"/>
  <c r="BJ91" s="1"/>
  <c r="BK89"/>
  <c r="BK91" s="1"/>
  <c r="BL89"/>
  <c r="BL91" s="1"/>
  <c r="BM89"/>
  <c r="BM91" s="1"/>
  <c r="BN89"/>
  <c r="BN91" s="1"/>
  <c r="BQ89"/>
  <c r="BQ91" s="1"/>
  <c r="BR89"/>
  <c r="BR91" s="1"/>
  <c r="BY89"/>
  <c r="D91"/>
  <c r="F91"/>
  <c r="AL91"/>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V129"/>
  <c r="BW129"/>
  <c r="BX129"/>
  <c r="BY129"/>
  <c r="CA129"/>
  <c r="CB129"/>
  <c r="CC129"/>
  <c r="CP129"/>
  <c r="CQ129"/>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V155"/>
  <c r="BW155"/>
  <c r="BX155"/>
  <c r="BY155"/>
  <c r="CA155"/>
  <c r="CB155"/>
  <c r="CC155"/>
  <c r="CP155"/>
  <c r="CQ155"/>
  <c r="B179"/>
  <c r="AO180" a="1"/>
  <c r="AO180" s="1"/>
  <c r="CX180" s="1"/>
  <c r="D181"/>
  <c r="E181"/>
  <c r="F181"/>
  <c r="F183" s="1"/>
  <c r="G181"/>
  <c r="H181"/>
  <c r="I181"/>
  <c r="J181"/>
  <c r="J183" s="1"/>
  <c r="K181"/>
  <c r="L181"/>
  <c r="M181"/>
  <c r="N181"/>
  <c r="N183" s="1"/>
  <c r="O181"/>
  <c r="O183" s="1"/>
  <c r="P181"/>
  <c r="Q181"/>
  <c r="Q183" s="1"/>
  <c r="R181"/>
  <c r="R183" s="1"/>
  <c r="S181"/>
  <c r="S183" s="1"/>
  <c r="T181"/>
  <c r="U181"/>
  <c r="U183" s="1"/>
  <c r="V181"/>
  <c r="V183" s="1"/>
  <c r="W181"/>
  <c r="W183" s="1"/>
  <c r="X181"/>
  <c r="X183" s="1"/>
  <c r="Y181"/>
  <c r="Y183" s="1"/>
  <c r="Z181"/>
  <c r="Z183" s="1"/>
  <c r="AA181"/>
  <c r="AA183" s="1"/>
  <c r="AB181"/>
  <c r="AC181"/>
  <c r="AC183" s="1"/>
  <c r="AD181"/>
  <c r="AD183" s="1"/>
  <c r="AE181"/>
  <c r="AE183" s="1"/>
  <c r="AF181"/>
  <c r="AF183" s="1"/>
  <c r="AG181"/>
  <c r="AG183" s="1"/>
  <c r="AH181"/>
  <c r="AH183" s="1"/>
  <c r="AI181"/>
  <c r="AI183" s="1"/>
  <c r="AJ181"/>
  <c r="AK181"/>
  <c r="AK183" s="1"/>
  <c r="AL181"/>
  <c r="AL183" s="1"/>
  <c r="AM181"/>
  <c r="AM183" s="1"/>
  <c r="AN181"/>
  <c r="AN183" s="1"/>
  <c r="AR181"/>
  <c r="AS181"/>
  <c r="AS183" s="1"/>
  <c r="AT181"/>
  <c r="AU181"/>
  <c r="AU183" s="1"/>
  <c r="AV181"/>
  <c r="AW181"/>
  <c r="AW183" s="1"/>
  <c r="AX181"/>
  <c r="AY181"/>
  <c r="AY183" s="1"/>
  <c r="AZ181"/>
  <c r="BA181"/>
  <c r="BA183" s="1"/>
  <c r="BB181"/>
  <c r="BC181"/>
  <c r="BC183" s="1"/>
  <c r="BD181"/>
  <c r="BE181"/>
  <c r="BE183" s="1"/>
  <c r="BF181"/>
  <c r="BG181"/>
  <c r="BG183" s="1"/>
  <c r="BH181"/>
  <c r="BI181"/>
  <c r="BI183" s="1"/>
  <c r="BJ181"/>
  <c r="BK181"/>
  <c r="BK183" s="1"/>
  <c r="BL181"/>
  <c r="BM181"/>
  <c r="BM183" s="1"/>
  <c r="BQ181"/>
  <c r="BQ183" s="1"/>
  <c r="BR181"/>
  <c r="BR183" s="1"/>
  <c r="BW181"/>
  <c r="BX181"/>
  <c r="BX183" s="1"/>
  <c r="BY181"/>
  <c r="CP181"/>
  <c r="CP183" s="1"/>
  <c r="CQ181"/>
  <c r="CQ183" s="1"/>
  <c r="D183"/>
  <c r="L183"/>
  <c r="T183"/>
  <c r="AJ183"/>
  <c r="AV183"/>
  <c r="BD183"/>
  <c r="BL183"/>
  <c r="K196"/>
  <c r="K197"/>
  <c r="I198"/>
  <c r="J198"/>
  <c r="N198"/>
  <c r="P198" s="1"/>
  <c r="K199"/>
  <c r="I200"/>
  <c r="J200"/>
  <c r="L200"/>
  <c r="N200" s="1"/>
  <c r="M200"/>
  <c r="K202"/>
  <c r="K203"/>
  <c r="I204"/>
  <c r="J204"/>
  <c r="N204"/>
  <c r="P204" s="1"/>
  <c r="P206" s="1"/>
  <c r="I210"/>
  <c r="J210" s="1"/>
  <c r="J211" s="1"/>
  <c r="K211"/>
  <c r="BV86"/>
  <c r="BZ86"/>
  <c r="CL89"/>
  <c r="CL91" s="1"/>
  <c r="BP89"/>
  <c r="BP91" s="1"/>
  <c r="AP89"/>
  <c r="AP91" s="1"/>
  <c r="AJ89"/>
  <c r="BV88"/>
  <c r="BZ88" s="1"/>
  <c r="CT86"/>
  <c r="CE85"/>
  <c r="BZ85"/>
  <c r="BZ31"/>
  <c r="CD30"/>
  <c r="CS29"/>
  <c r="AJ63"/>
  <c r="AJ91" s="1"/>
  <c r="CD31"/>
  <c r="CE30"/>
  <c r="BZ30"/>
  <c r="CT29"/>
  <c r="CT21"/>
  <c r="CT19"/>
  <c r="CT17"/>
  <c r="CT15"/>
  <c r="CT13"/>
  <c r="BU64"/>
  <c r="CP88"/>
  <c r="CT88" s="1"/>
  <c r="BW88"/>
  <c r="BZ87"/>
  <c r="BV50"/>
  <c r="BZ49"/>
  <c r="AQ180"/>
  <c r="CD49"/>
  <c r="BS181"/>
  <c r="BS183" s="1"/>
  <c r="BZ157"/>
  <c r="BZ159"/>
  <c r="BZ161"/>
  <c r="BZ163"/>
  <c r="BZ165"/>
  <c r="BZ167"/>
  <c r="BZ169"/>
  <c r="BZ171"/>
  <c r="BZ173"/>
  <c r="BZ175"/>
  <c r="BZ177"/>
  <c r="BZ179"/>
  <c r="CH139"/>
  <c r="CH141"/>
  <c r="CJ141" s="1"/>
  <c r="CH143"/>
  <c r="CJ143" s="1"/>
  <c r="CH153"/>
  <c r="CE130"/>
  <c r="CH130" s="1"/>
  <c r="CJ130" s="1"/>
  <c r="BZ131"/>
  <c r="CE132"/>
  <c r="BZ133"/>
  <c r="CE134"/>
  <c r="BZ135"/>
  <c r="CE136"/>
  <c r="BZ137"/>
  <c r="CE138"/>
  <c r="BZ139"/>
  <c r="CE140"/>
  <c r="CH140" s="1"/>
  <c r="BZ141"/>
  <c r="CE142"/>
  <c r="CH142" s="1"/>
  <c r="BZ143"/>
  <c r="CE144"/>
  <c r="BZ145"/>
  <c r="CE146"/>
  <c r="BZ147"/>
  <c r="CE148"/>
  <c r="BZ149"/>
  <c r="CE150"/>
  <c r="BZ151"/>
  <c r="CE152"/>
  <c r="BZ153"/>
  <c r="CE154"/>
  <c r="CH154" s="1"/>
  <c r="BZ105"/>
  <c r="CE106"/>
  <c r="BZ107"/>
  <c r="CE108"/>
  <c r="BZ109"/>
  <c r="CE110"/>
  <c r="BZ111"/>
  <c r="CE112"/>
  <c r="BZ113"/>
  <c r="CE114"/>
  <c r="BZ115"/>
  <c r="CE116"/>
  <c r="BZ117"/>
  <c r="CE118"/>
  <c r="BZ119"/>
  <c r="CE120"/>
  <c r="BZ121"/>
  <c r="CE122"/>
  <c r="BZ123"/>
  <c r="CE124"/>
  <c r="BZ125"/>
  <c r="CE126"/>
  <c r="BZ127"/>
  <c r="CE128"/>
  <c r="CH128" s="1"/>
  <c r="CE104"/>
  <c r="CK130"/>
  <c r="CJ153"/>
  <c r="CM153"/>
  <c r="CK153"/>
  <c r="CK143"/>
  <c r="CK141"/>
  <c r="AO181"/>
  <c r="AO183" s="1"/>
  <c r="CP89"/>
  <c r="BS33"/>
  <c r="BU33" s="1"/>
  <c r="BV33"/>
  <c r="CT31"/>
  <c r="CR31"/>
  <c r="CS31" s="1"/>
  <c r="BS30"/>
  <c r="BU30" s="1"/>
  <c r="BV30"/>
  <c r="BZ58"/>
  <c r="BZ56"/>
  <c r="BZ54"/>
  <c r="BZ52"/>
  <c r="BZ35"/>
  <c r="BZ32"/>
  <c r="CI156"/>
  <c r="BN156" a="1"/>
  <c r="CL130"/>
  <c r="CT130" s="1"/>
  <c r="BS34"/>
  <c r="BU34" s="1"/>
  <c r="BU37" s="1"/>
  <c r="BV34"/>
  <c r="CT30"/>
  <c r="CR30"/>
  <c r="CS30" s="1"/>
  <c r="CD88"/>
  <c r="CH88" s="1"/>
  <c r="CA87"/>
  <c r="BV87"/>
  <c r="CA86"/>
  <c r="CR85"/>
  <c r="CS85" s="1"/>
  <c r="BS85"/>
  <c r="BU85" s="1"/>
  <c r="BV84"/>
  <c r="BV83"/>
  <c r="BV82"/>
  <c r="BV81"/>
  <c r="BV80"/>
  <c r="BV79"/>
  <c r="BV78"/>
  <c r="BV77"/>
  <c r="BV76"/>
  <c r="BV75"/>
  <c r="BV74"/>
  <c r="BV73"/>
  <c r="BV72"/>
  <c r="BV71"/>
  <c r="BV70"/>
  <c r="BV69"/>
  <c r="BV68"/>
  <c r="BV67"/>
  <c r="BV66"/>
  <c r="BV65"/>
  <c r="CP63"/>
  <c r="CP91" s="1"/>
  <c r="BY63"/>
  <c r="BY91" s="1"/>
  <c r="BV62"/>
  <c r="BV61"/>
  <c r="CR58"/>
  <c r="CS58" s="1"/>
  <c r="CR56"/>
  <c r="CS56" s="1"/>
  <c r="CR52"/>
  <c r="CS52" s="1"/>
  <c r="CR50"/>
  <c r="CS50" s="1"/>
  <c r="BV49"/>
  <c r="BV48"/>
  <c r="BV47"/>
  <c r="BV46"/>
  <c r="BV45"/>
  <c r="BV44"/>
  <c r="CR43"/>
  <c r="CS43" s="1"/>
  <c r="BV43"/>
  <c r="BV42"/>
  <c r="BV41"/>
  <c r="BV40"/>
  <c r="CR39"/>
  <c r="CS39" s="1"/>
  <c r="BV39"/>
  <c r="CR35"/>
  <c r="CS35" s="1"/>
  <c r="CD33"/>
  <c r="CF33"/>
  <c r="CD32"/>
  <c r="CH29"/>
  <c r="CK29" s="1"/>
  <c r="BZ22"/>
  <c r="BZ21"/>
  <c r="BZ18"/>
  <c r="BZ17"/>
  <c r="BZ14"/>
  <c r="BZ13"/>
  <c r="CS130"/>
  <c r="CS138"/>
  <c r="CS142"/>
  <c r="CS154"/>
  <c r="BV29"/>
  <c r="BV28"/>
  <c r="BV27"/>
  <c r="BV26"/>
  <c r="BV25"/>
  <c r="BV24"/>
  <c r="BV23"/>
  <c r="CR20"/>
  <c r="BV20"/>
  <c r="BV19"/>
  <c r="CR16"/>
  <c r="BV16"/>
  <c r="BV15"/>
  <c r="CR12"/>
  <c r="CL104"/>
  <c r="CT104" s="1"/>
  <c r="CS123"/>
  <c r="CS124"/>
  <c r="CS125"/>
  <c r="CS126"/>
  <c r="CS127"/>
  <c r="CS128"/>
  <c r="CS135"/>
  <c r="CS136"/>
  <c r="CR137"/>
  <c r="CS137" s="1"/>
  <c r="CS139"/>
  <c r="CS140"/>
  <c r="CR141"/>
  <c r="CS141" s="1"/>
  <c r="CS144"/>
  <c r="CR145"/>
  <c r="CS145" s="1"/>
  <c r="CS147"/>
  <c r="CR149"/>
  <c r="CS149" s="1"/>
  <c r="CS151"/>
  <c r="CS152"/>
  <c r="CR153"/>
  <c r="CS153" s="1"/>
  <c r="CS156"/>
  <c r="CR163"/>
  <c r="CS163" s="1"/>
  <c r="CR164"/>
  <c r="CS164" s="1"/>
  <c r="CR165"/>
  <c r="CS165" s="1"/>
  <c r="CR166"/>
  <c r="CS166" s="1"/>
  <c r="CR167"/>
  <c r="CS167" s="1"/>
  <c r="CR168"/>
  <c r="CS168" s="1"/>
  <c r="CR169"/>
  <c r="CS169" s="1"/>
  <c r="CR170"/>
  <c r="CS170" s="1"/>
  <c r="CR172"/>
  <c r="CS172" s="1"/>
  <c r="CR173"/>
  <c r="CS173" s="1"/>
  <c r="CR176"/>
  <c r="CS176" s="1"/>
  <c r="CR178"/>
  <c r="CS178" s="1"/>
  <c r="CR180"/>
  <c r="CS180" s="1"/>
  <c r="CJ29"/>
  <c r="CE86"/>
  <c r="CE87"/>
  <c r="BN156"/>
  <c r="CA156" s="1"/>
  <c r="CE156" s="1"/>
  <c r="BO158"/>
  <c r="CC158" s="1"/>
  <c r="CG158" s="1"/>
  <c r="BN161"/>
  <c r="CL161" s="1"/>
  <c r="CT161" s="1"/>
  <c r="BP163"/>
  <c r="BO166"/>
  <c r="CC166" s="1"/>
  <c r="CG166" s="1"/>
  <c r="BN169"/>
  <c r="CA169" s="1"/>
  <c r="CE169" s="1"/>
  <c r="CH169" s="1"/>
  <c r="BP171"/>
  <c r="BV171" s="1"/>
  <c r="BO174"/>
  <c r="CC174" s="1"/>
  <c r="CG174" s="1"/>
  <c r="BN177"/>
  <c r="BP179"/>
  <c r="BP157"/>
  <c r="BT157" s="1"/>
  <c r="BU157" s="1"/>
  <c r="BO160"/>
  <c r="CC160" s="1"/>
  <c r="CG160" s="1"/>
  <c r="BN163"/>
  <c r="CL163" s="1"/>
  <c r="CT163" s="1"/>
  <c r="BP165"/>
  <c r="BO168"/>
  <c r="CC168" s="1"/>
  <c r="CG168" s="1"/>
  <c r="BN171"/>
  <c r="CA171" s="1"/>
  <c r="CE171" s="1"/>
  <c r="BP173"/>
  <c r="BT173" s="1"/>
  <c r="BU173" s="1"/>
  <c r="BO176"/>
  <c r="CC176" s="1"/>
  <c r="CG176" s="1"/>
  <c r="BN179"/>
  <c r="CL179" s="1"/>
  <c r="CT179" s="1"/>
  <c r="BP180"/>
  <c r="BN178"/>
  <c r="CA178" s="1"/>
  <c r="CE178" s="1"/>
  <c r="BO175"/>
  <c r="CC175" s="1"/>
  <c r="CG175" s="1"/>
  <c r="BP172"/>
  <c r="BV172" s="1"/>
  <c r="BN170"/>
  <c r="CL170" s="1"/>
  <c r="BO167"/>
  <c r="CC167" s="1"/>
  <c r="CG167" s="1"/>
  <c r="BP164"/>
  <c r="BV164" s="1"/>
  <c r="BN162"/>
  <c r="CA162" s="1"/>
  <c r="CE162" s="1"/>
  <c r="BO159"/>
  <c r="CC159" s="1"/>
  <c r="CG159" s="1"/>
  <c r="BO157"/>
  <c r="CC157" s="1"/>
  <c r="CG157" s="1"/>
  <c r="BN180"/>
  <c r="CL180" s="1"/>
  <c r="CT180" s="1"/>
  <c r="BO177"/>
  <c r="CC177" s="1"/>
  <c r="CG177" s="1"/>
  <c r="BP174"/>
  <c r="BT174" s="1"/>
  <c r="BU174" s="1"/>
  <c r="BN172"/>
  <c r="CL172" s="1"/>
  <c r="CT172" s="1"/>
  <c r="BO169"/>
  <c r="CC169" s="1"/>
  <c r="CG169" s="1"/>
  <c r="BP166"/>
  <c r="BV166" s="1"/>
  <c r="BN164"/>
  <c r="CA164" s="1"/>
  <c r="CE164" s="1"/>
  <c r="BO161"/>
  <c r="CC161" s="1"/>
  <c r="CG161" s="1"/>
  <c r="BP158"/>
  <c r="BV158" s="1"/>
  <c r="BS37"/>
  <c r="BT158"/>
  <c r="BU158" s="1"/>
  <c r="BT166"/>
  <c r="BU166" s="1"/>
  <c r="BV174"/>
  <c r="BT172"/>
  <c r="BU172" s="1"/>
  <c r="BT180"/>
  <c r="BU180" s="1"/>
  <c r="CA163"/>
  <c r="CE163" s="1"/>
  <c r="BT171"/>
  <c r="BU171" s="1"/>
  <c r="CT170"/>
  <c r="CF12"/>
  <c r="CL149"/>
  <c r="CE155"/>
  <c r="CJ139"/>
  <c r="CK139"/>
  <c r="CL139"/>
  <c r="CL135"/>
  <c r="CT135" s="1"/>
  <c r="BZ28"/>
  <c r="CE28"/>
  <c r="BZ27"/>
  <c r="CE27"/>
  <c r="CD62"/>
  <c r="BZ51"/>
  <c r="BZ46"/>
  <c r="BZ42"/>
  <c r="CD29"/>
  <c r="I211"/>
  <c r="AP180"/>
  <c r="N206"/>
  <c r="BO89"/>
  <c r="BO91" s="1"/>
  <c r="AX89"/>
  <c r="AX91" s="1"/>
  <c r="AS89"/>
  <c r="AS91" s="1"/>
  <c r="CE84"/>
  <c r="CE83"/>
  <c r="CE82"/>
  <c r="CE81"/>
  <c r="CE80"/>
  <c r="CE79"/>
  <c r="CE77"/>
  <c r="CE75"/>
  <c r="CE73"/>
  <c r="CE71"/>
  <c r="CE69"/>
  <c r="CE67"/>
  <c r="CE65"/>
  <c r="CR62"/>
  <c r="CS62" s="1"/>
  <c r="CE61"/>
  <c r="BV59"/>
  <c r="CF57"/>
  <c r="BV56"/>
  <c r="CR55"/>
  <c r="CS55" s="1"/>
  <c r="BV54"/>
  <c r="CR53"/>
  <c r="CS53" s="1"/>
  <c r="BV52"/>
  <c r="CE47"/>
  <c r="CE43"/>
  <c r="CE39"/>
  <c r="CR38"/>
  <c r="CS38" s="1"/>
  <c r="BV38"/>
  <c r="CR36"/>
  <c r="CS36" s="1"/>
  <c r="CE24"/>
  <c r="CE23"/>
  <c r="CR22"/>
  <c r="BV18"/>
  <c r="BV17"/>
  <c r="CE16"/>
  <c r="CE15"/>
  <c r="CR14"/>
  <c r="BY183" l="1"/>
  <c r="BH183"/>
  <c r="AZ183"/>
  <c r="AR183"/>
  <c r="AB183"/>
  <c r="P183"/>
  <c r="H183"/>
  <c r="BU88"/>
  <c r="CF62"/>
  <c r="CR61"/>
  <c r="CE58"/>
  <c r="BV58"/>
  <c r="CD57"/>
  <c r="CE57"/>
  <c r="BZ57"/>
  <c r="BV57"/>
  <c r="CT56"/>
  <c r="CD47"/>
  <c r="CH104"/>
  <c r="CJ104" s="1"/>
  <c r="CF120"/>
  <c r="CF121"/>
  <c r="CD121"/>
  <c r="CF126"/>
  <c r="CF127"/>
  <c r="CH127" s="1"/>
  <c r="CK127" s="1"/>
  <c r="CF131"/>
  <c r="CH131" s="1"/>
  <c r="CF132"/>
  <c r="CH132" s="1"/>
  <c r="CH126"/>
  <c r="CJ126" s="1"/>
  <c r="CA88"/>
  <c r="CA89" s="1"/>
  <c r="CG85"/>
  <c r="CT84"/>
  <c r="CG80"/>
  <c r="CD104"/>
  <c r="CF106"/>
  <c r="CF107"/>
  <c r="CD107"/>
  <c r="CF144"/>
  <c r="CH144" s="1"/>
  <c r="CF145"/>
  <c r="CF147"/>
  <c r="CH147" s="1"/>
  <c r="CD147"/>
  <c r="CF149"/>
  <c r="CH149" s="1"/>
  <c r="BU79"/>
  <c r="BS89"/>
  <c r="CL142"/>
  <c r="CT142" s="1"/>
  <c r="CM104"/>
  <c r="CU104" s="1"/>
  <c r="DI104"/>
  <c r="CJ154"/>
  <c r="CK154"/>
  <c r="CM130"/>
  <c r="CM143"/>
  <c r="CU143" s="1"/>
  <c r="CM29"/>
  <c r="DI29"/>
  <c r="DH156"/>
  <c r="AY87"/>
  <c r="CX87"/>
  <c r="AY86"/>
  <c r="CX86"/>
  <c r="CZ85"/>
  <c r="DH174"/>
  <c r="DH170"/>
  <c r="DH168"/>
  <c r="DH166"/>
  <c r="DH164"/>
  <c r="DH162"/>
  <c r="DH160"/>
  <c r="CL153"/>
  <c r="CT153" s="1"/>
  <c r="CL151"/>
  <c r="CT151" s="1"/>
  <c r="CL150"/>
  <c r="CT150" s="1"/>
  <c r="DH149"/>
  <c r="CL148"/>
  <c r="CT148" s="1"/>
  <c r="CL147"/>
  <c r="DH145"/>
  <c r="CL143"/>
  <c r="CT143" s="1"/>
  <c r="CV143" s="1"/>
  <c r="CW143" s="1"/>
  <c r="CL141"/>
  <c r="DH139"/>
  <c r="CL138"/>
  <c r="CT138" s="1"/>
  <c r="CL136"/>
  <c r="CT136" s="1"/>
  <c r="CL132"/>
  <c r="CT132" s="1"/>
  <c r="CL128"/>
  <c r="CT128" s="1"/>
  <c r="CL127"/>
  <c r="CT127" s="1"/>
  <c r="CL125"/>
  <c r="CT125" s="1"/>
  <c r="CL123"/>
  <c r="CT123" s="1"/>
  <c r="DH122"/>
  <c r="CL120"/>
  <c r="CT120" s="1"/>
  <c r="CL116"/>
  <c r="CT116" s="1"/>
  <c r="CL112"/>
  <c r="CT112" s="1"/>
  <c r="BZ55"/>
  <c r="CF54"/>
  <c r="CG53"/>
  <c r="CE53"/>
  <c r="BV53"/>
  <c r="CG52"/>
  <c r="CE52"/>
  <c r="CH52" s="1"/>
  <c r="CF52"/>
  <c r="CT51"/>
  <c r="CG50"/>
  <c r="CE50"/>
  <c r="CH50" s="1"/>
  <c r="CF50"/>
  <c r="CG49"/>
  <c r="CG48"/>
  <c r="CE48"/>
  <c r="CG47"/>
  <c r="CG36"/>
  <c r="CF36"/>
  <c r="BV36"/>
  <c r="CD22"/>
  <c r="CR104"/>
  <c r="CG105"/>
  <c r="CH105" s="1"/>
  <c r="CR105"/>
  <c r="BZ106"/>
  <c r="CG106"/>
  <c r="CR106"/>
  <c r="CE107"/>
  <c r="CF108"/>
  <c r="CD108"/>
  <c r="CF109"/>
  <c r="CH115"/>
  <c r="CG115"/>
  <c r="CR115"/>
  <c r="CS115" s="1"/>
  <c r="BZ116"/>
  <c r="CG116"/>
  <c r="CH116" s="1"/>
  <c r="CJ116" s="1"/>
  <c r="CR116"/>
  <c r="CS116" s="1"/>
  <c r="CE117"/>
  <c r="CG117"/>
  <c r="CR117"/>
  <c r="CS117" s="1"/>
  <c r="BZ118"/>
  <c r="CG118"/>
  <c r="CR118"/>
  <c r="CS118" s="1"/>
  <c r="CE119"/>
  <c r="CG119"/>
  <c r="CR119"/>
  <c r="CS119" s="1"/>
  <c r="BZ120"/>
  <c r="CG120"/>
  <c r="CH120" s="1"/>
  <c r="CE121"/>
  <c r="CH121" s="1"/>
  <c r="CF122"/>
  <c r="CD122"/>
  <c r="CF123"/>
  <c r="CB180"/>
  <c r="CF180" s="1"/>
  <c r="CM141"/>
  <c r="CU141" s="1"/>
  <c r="DA180" a="1"/>
  <c r="CZ180"/>
  <c r="CX181"/>
  <c r="J88"/>
  <c r="CX88"/>
  <c r="DH178"/>
  <c r="DH176"/>
  <c r="DH172"/>
  <c r="CL171"/>
  <c r="CT171" s="1"/>
  <c r="DH158"/>
  <c r="CL154"/>
  <c r="CT154" s="1"/>
  <c r="CL152"/>
  <c r="CT152" s="1"/>
  <c r="CL146"/>
  <c r="CT146" s="1"/>
  <c r="CL144"/>
  <c r="CL140"/>
  <c r="CT140" s="1"/>
  <c r="CL137"/>
  <c r="CT137" s="1"/>
  <c r="DH135"/>
  <c r="CL134"/>
  <c r="CT134" s="1"/>
  <c r="CL133"/>
  <c r="CT133" s="1"/>
  <c r="CL131"/>
  <c r="CT131" s="1"/>
  <c r="CL126"/>
  <c r="CL124"/>
  <c r="CT124" s="1"/>
  <c r="CL121"/>
  <c r="CT121" s="1"/>
  <c r="CL119"/>
  <c r="CT119" s="1"/>
  <c r="CL118"/>
  <c r="CT118" s="1"/>
  <c r="CL117"/>
  <c r="CT117" s="1"/>
  <c r="CL115"/>
  <c r="CL114"/>
  <c r="CT114" s="1"/>
  <c r="CL113"/>
  <c r="CT113" s="1"/>
  <c r="CL111"/>
  <c r="CT111" s="1"/>
  <c r="DH110"/>
  <c r="CL109"/>
  <c r="CT109" s="1"/>
  <c r="CL108"/>
  <c r="CT108" s="1"/>
  <c r="CL107"/>
  <c r="CT107" s="1"/>
  <c r="CL106"/>
  <c r="CT106" s="1"/>
  <c r="CL105"/>
  <c r="CL177"/>
  <c r="CT177" s="1"/>
  <c r="CT149"/>
  <c r="CM139"/>
  <c r="CU139" s="1"/>
  <c r="BV157"/>
  <c r="CH122"/>
  <c r="CH118"/>
  <c r="CH106"/>
  <c r="BW89"/>
  <c r="BW91" s="1"/>
  <c r="K200"/>
  <c r="K198"/>
  <c r="BW183"/>
  <c r="BJ183"/>
  <c r="BF183"/>
  <c r="BB183"/>
  <c r="AX183"/>
  <c r="AT183"/>
  <c r="CX91"/>
  <c r="N89"/>
  <c r="N91" s="1"/>
  <c r="AV89"/>
  <c r="AV91" s="1"/>
  <c r="CR86"/>
  <c r="CT85"/>
  <c r="CB85"/>
  <c r="CR84"/>
  <c r="CS84" s="1"/>
  <c r="CF83"/>
  <c r="CR82"/>
  <c r="CS82" s="1"/>
  <c r="CT80"/>
  <c r="CG78"/>
  <c r="CG74"/>
  <c r="CF73"/>
  <c r="CG70"/>
  <c r="CF69"/>
  <c r="CT66"/>
  <c r="CG65"/>
  <c r="BZ65"/>
  <c r="CR64"/>
  <c r="CQ63"/>
  <c r="CA63"/>
  <c r="CA91" s="1"/>
  <c r="CG56"/>
  <c r="CE56"/>
  <c r="CD55"/>
  <c r="BU129"/>
  <c r="CH123"/>
  <c r="CZ104"/>
  <c r="DA104" s="1" a="1"/>
  <c r="CF124"/>
  <c r="CH124" s="1"/>
  <c r="CK124" s="1"/>
  <c r="CF125"/>
  <c r="CD144"/>
  <c r="BZ164"/>
  <c r="BZ168"/>
  <c r="BZ174"/>
  <c r="CR174"/>
  <c r="BZ176"/>
  <c r="BZ180"/>
  <c r="DB12"/>
  <c r="DA43" a="1"/>
  <c r="DA43" s="1"/>
  <c r="DA45" a="1"/>
  <c r="DA45" s="1"/>
  <c r="DA47" a="1"/>
  <c r="DA47" s="1"/>
  <c r="DA55" a="1"/>
  <c r="DA55" s="1"/>
  <c r="DA57" a="1"/>
  <c r="DA57" s="1"/>
  <c r="DI130"/>
  <c r="CY155"/>
  <c r="CZ179"/>
  <c r="DA179" s="1" a="1"/>
  <c r="CZ177"/>
  <c r="DA177" s="1" a="1"/>
  <c r="CZ175"/>
  <c r="DA175" s="1" a="1"/>
  <c r="CZ173"/>
  <c r="DA173" s="1" a="1"/>
  <c r="CZ171"/>
  <c r="DA171" s="1" a="1"/>
  <c r="CZ169"/>
  <c r="DA169" s="1" a="1"/>
  <c r="CZ167"/>
  <c r="DA167" s="1" a="1"/>
  <c r="CZ165"/>
  <c r="DA165" s="1" a="1"/>
  <c r="CZ163"/>
  <c r="DA163" s="1" a="1"/>
  <c r="CZ161"/>
  <c r="DA161" s="1" a="1"/>
  <c r="CZ159"/>
  <c r="DA159" s="1" a="1"/>
  <c r="CZ157"/>
  <c r="DA157" s="1" a="1"/>
  <c r="CZ154"/>
  <c r="CZ152"/>
  <c r="CZ150"/>
  <c r="DA150" s="1" a="1"/>
  <c r="CZ148"/>
  <c r="DA148" s="1" a="1"/>
  <c r="CZ146"/>
  <c r="CZ144"/>
  <c r="DA144" s="1" a="1"/>
  <c r="CZ142"/>
  <c r="DA142" s="1" a="1"/>
  <c r="CZ140"/>
  <c r="DA140" s="1" a="1"/>
  <c r="CZ138"/>
  <c r="DA138" s="1" a="1"/>
  <c r="CZ134"/>
  <c r="DA134" s="1" a="1"/>
  <c r="CZ130"/>
  <c r="DA130" s="1" a="1"/>
  <c r="CZ125"/>
  <c r="DA125" s="1" a="1"/>
  <c r="CZ121"/>
  <c r="DA121" s="1" a="1"/>
  <c r="CZ117"/>
  <c r="DA117" s="1" a="1"/>
  <c r="CZ113"/>
  <c r="DA113" s="1" a="1"/>
  <c r="CZ109"/>
  <c r="DA109" s="1" a="1"/>
  <c r="CZ105"/>
  <c r="DA105" s="1" a="1"/>
  <c r="CZ106"/>
  <c r="DA106" s="1" a="1"/>
  <c r="CZ108"/>
  <c r="DA108" s="1" a="1"/>
  <c r="CZ110"/>
  <c r="DA110" s="1" a="1"/>
  <c r="CZ112"/>
  <c r="DA112" s="1" a="1"/>
  <c r="CZ114"/>
  <c r="DA114" s="1" a="1"/>
  <c r="CZ116"/>
  <c r="CZ118"/>
  <c r="CZ120"/>
  <c r="CZ122"/>
  <c r="CZ124"/>
  <c r="CZ126"/>
  <c r="CZ128"/>
  <c r="CZ131"/>
  <c r="DA131" s="1" a="1"/>
  <c r="CZ133"/>
  <c r="DA133" s="1" a="1"/>
  <c r="CZ135"/>
  <c r="DA135" s="1" a="1"/>
  <c r="CZ137"/>
  <c r="DA137" s="1" a="1"/>
  <c r="CR131"/>
  <c r="CS131" s="1"/>
  <c r="CG133"/>
  <c r="CR133"/>
  <c r="CS133" s="1"/>
  <c r="CF134"/>
  <c r="CF136"/>
  <c r="CR146"/>
  <c r="CS146" s="1"/>
  <c r="CF148"/>
  <c r="CD148"/>
  <c r="CS179"/>
  <c r="DA83"/>
  <c r="DA81"/>
  <c r="DA79"/>
  <c r="DA77"/>
  <c r="DA75"/>
  <c r="DA73"/>
  <c r="DA67"/>
  <c r="DA31"/>
  <c r="DA29"/>
  <c r="DA27"/>
  <c r="DA25"/>
  <c r="DA23"/>
  <c r="DA21"/>
  <c r="DA19"/>
  <c r="DA17"/>
  <c r="DI139"/>
  <c r="DI141"/>
  <c r="DI143"/>
  <c r="DI153"/>
  <c r="CY181"/>
  <c r="CY129"/>
  <c r="CZ178"/>
  <c r="DA178" s="1" a="1"/>
  <c r="CZ176"/>
  <c r="DA176" s="1" a="1"/>
  <c r="CZ174"/>
  <c r="DA174" s="1" a="1"/>
  <c r="CZ172"/>
  <c r="DA172" s="1" a="1"/>
  <c r="CZ170"/>
  <c r="DA170" s="1" a="1"/>
  <c r="CZ168"/>
  <c r="CZ166"/>
  <c r="CZ164"/>
  <c r="DA164" s="1" a="1"/>
  <c r="CZ162"/>
  <c r="DA162" s="1" a="1"/>
  <c r="CZ160"/>
  <c r="CZ158"/>
  <c r="CZ156"/>
  <c r="CZ153"/>
  <c r="DA153" s="1" a="1"/>
  <c r="CZ151"/>
  <c r="DA151" s="1" a="1"/>
  <c r="CZ149"/>
  <c r="DA149" s="1" a="1"/>
  <c r="CZ147"/>
  <c r="DA147" s="1" a="1"/>
  <c r="CZ145"/>
  <c r="DA145" s="1" a="1"/>
  <c r="CZ143"/>
  <c r="DA143" s="1" a="1"/>
  <c r="CZ141"/>
  <c r="DA141" s="1" a="1"/>
  <c r="CZ139"/>
  <c r="DA139" s="1" a="1"/>
  <c r="CZ136"/>
  <c r="DA136" s="1" a="1"/>
  <c r="CZ132"/>
  <c r="DA132" s="1" a="1"/>
  <c r="CZ127"/>
  <c r="DA127" s="1" a="1"/>
  <c r="CZ123"/>
  <c r="DA123" s="1" a="1"/>
  <c r="CZ119"/>
  <c r="DA119" s="1" a="1"/>
  <c r="CZ115"/>
  <c r="DA115" s="1" a="1"/>
  <c r="CZ111"/>
  <c r="DA111" s="1" a="1"/>
  <c r="CZ107"/>
  <c r="DA107" s="1" a="1"/>
  <c r="CZ181"/>
  <c r="DA157"/>
  <c r="DA161"/>
  <c r="DA163"/>
  <c r="DA165"/>
  <c r="DA169"/>
  <c r="DA171"/>
  <c r="DA173"/>
  <c r="DA175"/>
  <c r="DA177"/>
  <c r="DA179"/>
  <c r="DH157"/>
  <c r="DH159"/>
  <c r="DH161"/>
  <c r="DH163"/>
  <c r="DH165"/>
  <c r="DH167"/>
  <c r="DH169"/>
  <c r="DH171"/>
  <c r="DH173"/>
  <c r="DH175"/>
  <c r="DH177"/>
  <c r="DH179"/>
  <c r="DA159"/>
  <c r="DB162"/>
  <c r="DB164"/>
  <c r="DA167"/>
  <c r="DB170"/>
  <c r="DB172"/>
  <c r="DB174"/>
  <c r="DB176"/>
  <c r="DB178"/>
  <c r="DB180"/>
  <c r="CZ155"/>
  <c r="DA155" s="1" a="1"/>
  <c r="DA131"/>
  <c r="DA133"/>
  <c r="DA135"/>
  <c r="DA137"/>
  <c r="DA139"/>
  <c r="DA141"/>
  <c r="DA143"/>
  <c r="DA145"/>
  <c r="DB148"/>
  <c r="DB150"/>
  <c r="DA153"/>
  <c r="DF139" a="1"/>
  <c r="DH130"/>
  <c r="DH132"/>
  <c r="DH134"/>
  <c r="DH136"/>
  <c r="DH138"/>
  <c r="DH140"/>
  <c r="DH142"/>
  <c r="DH144"/>
  <c r="DH146"/>
  <c r="DH148"/>
  <c r="DH150"/>
  <c r="DH152"/>
  <c r="DH154"/>
  <c r="DB130"/>
  <c r="DB132"/>
  <c r="DB134"/>
  <c r="DB136"/>
  <c r="DB138"/>
  <c r="DB140"/>
  <c r="DB142"/>
  <c r="DB144"/>
  <c r="DA147"/>
  <c r="DA149"/>
  <c r="DA151"/>
  <c r="DA105"/>
  <c r="DA107"/>
  <c r="DA109"/>
  <c r="DA111"/>
  <c r="DA113"/>
  <c r="DA115"/>
  <c r="DA119"/>
  <c r="DA123"/>
  <c r="DA127"/>
  <c r="DB106"/>
  <c r="DB108"/>
  <c r="DB110"/>
  <c r="DB112"/>
  <c r="DB114"/>
  <c r="DA117"/>
  <c r="DA121"/>
  <c r="DA125"/>
  <c r="CZ129"/>
  <c r="CX183"/>
  <c r="DH104"/>
  <c r="DJ29"/>
  <c r="DK29" s="1" a="1"/>
  <c r="DH64"/>
  <c r="DH66"/>
  <c r="DH68"/>
  <c r="DH70"/>
  <c r="DH72"/>
  <c r="DH74"/>
  <c r="DH76"/>
  <c r="DH78"/>
  <c r="DH82"/>
  <c r="DH84"/>
  <c r="DB64"/>
  <c r="DB66"/>
  <c r="DA69"/>
  <c r="DA71"/>
  <c r="DB73"/>
  <c r="DB74"/>
  <c r="DB77"/>
  <c r="DB78"/>
  <c r="DB81"/>
  <c r="DB82"/>
  <c r="DA65"/>
  <c r="DB67"/>
  <c r="DB68"/>
  <c r="DB70"/>
  <c r="DB72"/>
  <c r="DB75"/>
  <c r="DB76"/>
  <c r="DB79"/>
  <c r="DB80"/>
  <c r="DB83"/>
  <c r="DB84"/>
  <c r="CZ63"/>
  <c r="DA63" s="1" a="1"/>
  <c r="DA39"/>
  <c r="DA41"/>
  <c r="DB43"/>
  <c r="DB44"/>
  <c r="DB47"/>
  <c r="DB48"/>
  <c r="DB50"/>
  <c r="DB52"/>
  <c r="DB54"/>
  <c r="DB57"/>
  <c r="DB58"/>
  <c r="DB60"/>
  <c r="DB62"/>
  <c r="DH38"/>
  <c r="DH42"/>
  <c r="DH46"/>
  <c r="DH50"/>
  <c r="DH54"/>
  <c r="DH58"/>
  <c r="DH62"/>
  <c r="DB38"/>
  <c r="DB40"/>
  <c r="DB42"/>
  <c r="DB45"/>
  <c r="DB46"/>
  <c r="DA49"/>
  <c r="DA51"/>
  <c r="DA53"/>
  <c r="DB55"/>
  <c r="DB56"/>
  <c r="DA59"/>
  <c r="DA61"/>
  <c r="DH28"/>
  <c r="DH30"/>
  <c r="DH32"/>
  <c r="DH34"/>
  <c r="DH36"/>
  <c r="DB23"/>
  <c r="DB24"/>
  <c r="DB27"/>
  <c r="DB28"/>
  <c r="DB31"/>
  <c r="DB32"/>
  <c r="DB34"/>
  <c r="DB36"/>
  <c r="DF29" a="1"/>
  <c r="DB25"/>
  <c r="DB26"/>
  <c r="DB29"/>
  <c r="DB30"/>
  <c r="DA33"/>
  <c r="DA35"/>
  <c r="DA13"/>
  <c r="DA15"/>
  <c r="DB17"/>
  <c r="DB18"/>
  <c r="DB21"/>
  <c r="DB22"/>
  <c r="DB14"/>
  <c r="DB16"/>
  <c r="DB19"/>
  <c r="DB20"/>
  <c r="DA104"/>
  <c r="DB105"/>
  <c r="DA106"/>
  <c r="DB107"/>
  <c r="DA108"/>
  <c r="DB109"/>
  <c r="DA110"/>
  <c r="DB111"/>
  <c r="DA112"/>
  <c r="DB113"/>
  <c r="DA114"/>
  <c r="DB115"/>
  <c r="DB117"/>
  <c r="DB119"/>
  <c r="DB121"/>
  <c r="DB123"/>
  <c r="DB125"/>
  <c r="DB127"/>
  <c r="DA130"/>
  <c r="DB131"/>
  <c r="DA132"/>
  <c r="DB133"/>
  <c r="DA134"/>
  <c r="DB135"/>
  <c r="DA136"/>
  <c r="DB137"/>
  <c r="DA138"/>
  <c r="DB139"/>
  <c r="DA140"/>
  <c r="DB141"/>
  <c r="DA142"/>
  <c r="DB143"/>
  <c r="DA144"/>
  <c r="DB145"/>
  <c r="DB147"/>
  <c r="DA148"/>
  <c r="DB149"/>
  <c r="DA150"/>
  <c r="DB151"/>
  <c r="DB153"/>
  <c r="DB157"/>
  <c r="DB159"/>
  <c r="DB161"/>
  <c r="DA162"/>
  <c r="DB163"/>
  <c r="DA164"/>
  <c r="DB165"/>
  <c r="DB167"/>
  <c r="DB169"/>
  <c r="DA170"/>
  <c r="DB171"/>
  <c r="DA172"/>
  <c r="DB173"/>
  <c r="DA174"/>
  <c r="DB175"/>
  <c r="DA176"/>
  <c r="DB177"/>
  <c r="DA178"/>
  <c r="DB179"/>
  <c r="DB13"/>
  <c r="DA14"/>
  <c r="DB15"/>
  <c r="DA16"/>
  <c r="DA18"/>
  <c r="DA20"/>
  <c r="DA22"/>
  <c r="DA24"/>
  <c r="DA26"/>
  <c r="DA28"/>
  <c r="DA30"/>
  <c r="DA32"/>
  <c r="DB33"/>
  <c r="DA34"/>
  <c r="DB35"/>
  <c r="DA36"/>
  <c r="DA38"/>
  <c r="DB39"/>
  <c r="DA40"/>
  <c r="DB41"/>
  <c r="DA42"/>
  <c r="DA44"/>
  <c r="DA46"/>
  <c r="DA48"/>
  <c r="DB49"/>
  <c r="DA50"/>
  <c r="DB51"/>
  <c r="DA52"/>
  <c r="DB53"/>
  <c r="DA54"/>
  <c r="DA56"/>
  <c r="DA58"/>
  <c r="DB59"/>
  <c r="DA60"/>
  <c r="DB61"/>
  <c r="DA62"/>
  <c r="DA64"/>
  <c r="DB65"/>
  <c r="DA66"/>
  <c r="DA68"/>
  <c r="DB69"/>
  <c r="DA70"/>
  <c r="DB71"/>
  <c r="DA72"/>
  <c r="DA74"/>
  <c r="DA76"/>
  <c r="DA78"/>
  <c r="DA80"/>
  <c r="DA82"/>
  <c r="DA84"/>
  <c r="CZ37"/>
  <c r="DA37" s="1" a="1"/>
  <c r="CL110"/>
  <c r="CI129"/>
  <c r="CJ123"/>
  <c r="CK123"/>
  <c r="CI155"/>
  <c r="CL145"/>
  <c r="CL155" s="1"/>
  <c r="CI181"/>
  <c r="CH53"/>
  <c r="CH69"/>
  <c r="CH148"/>
  <c r="CT87"/>
  <c r="CB87"/>
  <c r="CT62"/>
  <c r="BZ62"/>
  <c r="CR60"/>
  <c r="CT60"/>
  <c r="CT57"/>
  <c r="CR54"/>
  <c r="CS54" s="1"/>
  <c r="BZ53"/>
  <c r="CE51"/>
  <c r="CT50"/>
  <c r="CD46"/>
  <c r="CD35"/>
  <c r="CD24"/>
  <c r="CT23"/>
  <c r="BZ23"/>
  <c r="CR17"/>
  <c r="CF16"/>
  <c r="CD115"/>
  <c r="CD123"/>
  <c r="CD136"/>
  <c r="CD140"/>
  <c r="CD145"/>
  <c r="CF150"/>
  <c r="CH150" s="1"/>
  <c r="CH73"/>
  <c r="CT139"/>
  <c r="CV139" s="1"/>
  <c r="CF181"/>
  <c r="CA177"/>
  <c r="CD177" s="1"/>
  <c r="CL162"/>
  <c r="CT162" s="1"/>
  <c r="CA172"/>
  <c r="CE172" s="1"/>
  <c r="CF79"/>
  <c r="CR78"/>
  <c r="CS78" s="1"/>
  <c r="CF77"/>
  <c r="CH77" s="1"/>
  <c r="CR74"/>
  <c r="CS74" s="1"/>
  <c r="CR70"/>
  <c r="CS70" s="1"/>
  <c r="CF67"/>
  <c r="CR66"/>
  <c r="CS66" s="1"/>
  <c r="CF65"/>
  <c r="CH65" s="1"/>
  <c r="CD53"/>
  <c r="CT46"/>
  <c r="CE46"/>
  <c r="CG46"/>
  <c r="CF45"/>
  <c r="CT44"/>
  <c r="CG43"/>
  <c r="CF43"/>
  <c r="CR40"/>
  <c r="CD39"/>
  <c r="CT35"/>
  <c r="CE35"/>
  <c r="CG35"/>
  <c r="CG34"/>
  <c r="CE34"/>
  <c r="CF34"/>
  <c r="CG32"/>
  <c r="BV32"/>
  <c r="CE31"/>
  <c r="BV31"/>
  <c r="CR24"/>
  <c r="CF23"/>
  <c r="CE22"/>
  <c r="BZ16"/>
  <c r="CD105"/>
  <c r="CR110"/>
  <c r="CF111"/>
  <c r="CH111" s="1"/>
  <c r="CD111"/>
  <c r="CR157"/>
  <c r="CS157" s="1"/>
  <c r="BZ160"/>
  <c r="CJ128"/>
  <c r="CK128"/>
  <c r="CJ124"/>
  <c r="CK118"/>
  <c r="CJ118"/>
  <c r="CE177"/>
  <c r="CH177" s="1"/>
  <c r="CL169"/>
  <c r="CT169" s="1"/>
  <c r="BV173"/>
  <c r="CL164"/>
  <c r="CT164" s="1"/>
  <c r="CK104"/>
  <c r="CK126"/>
  <c r="CK116"/>
  <c r="CD169"/>
  <c r="CV104"/>
  <c r="CW104" s="1"/>
  <c r="CC87"/>
  <c r="CD87" s="1"/>
  <c r="BZ84"/>
  <c r="CD83"/>
  <c r="BZ82"/>
  <c r="CD81"/>
  <c r="BZ80"/>
  <c r="CD79"/>
  <c r="BZ76"/>
  <c r="CD75"/>
  <c r="BZ72"/>
  <c r="CD71"/>
  <c r="BZ68"/>
  <c r="CD67"/>
  <c r="CF55"/>
  <c r="CD45"/>
  <c r="CD36"/>
  <c r="CD28"/>
  <c r="CD21"/>
  <c r="CD20"/>
  <c r="CD19"/>
  <c r="CD15"/>
  <c r="CR122"/>
  <c r="CS122" s="1"/>
  <c r="CD124"/>
  <c r="CH145"/>
  <c r="CR150"/>
  <c r="CS150" s="1"/>
  <c r="CF151"/>
  <c r="CH151" s="1"/>
  <c r="CD154"/>
  <c r="BZ156"/>
  <c r="CH136"/>
  <c r="K204"/>
  <c r="K206" s="1"/>
  <c r="I206" s="1"/>
  <c r="CB88"/>
  <c r="CR87"/>
  <c r="CS87" s="1"/>
  <c r="CG87"/>
  <c r="BU86"/>
  <c r="CF84"/>
  <c r="CH84" s="1"/>
  <c r="CR83"/>
  <c r="CT83"/>
  <c r="CF82"/>
  <c r="CH82" s="1"/>
  <c r="CR81"/>
  <c r="CT81"/>
  <c r="CF80"/>
  <c r="CH80" s="1"/>
  <c r="CR79"/>
  <c r="CT79"/>
  <c r="CT77"/>
  <c r="CR75"/>
  <c r="CT75"/>
  <c r="CT73"/>
  <c r="CR71"/>
  <c r="CT71"/>
  <c r="CT69"/>
  <c r="CR67"/>
  <c r="CT67"/>
  <c r="CT65"/>
  <c r="CD64"/>
  <c r="CE64"/>
  <c r="BV64"/>
  <c r="BV89" s="1"/>
  <c r="CG62"/>
  <c r="CE62"/>
  <c r="CH62" s="1"/>
  <c r="CF61"/>
  <c r="CF60"/>
  <c r="CH60" s="1"/>
  <c r="CG60"/>
  <c r="CF59"/>
  <c r="CR57"/>
  <c r="CS57" s="1"/>
  <c r="CG57"/>
  <c r="CH57" s="1"/>
  <c r="CG54"/>
  <c r="CE54"/>
  <c r="CH54" s="1"/>
  <c r="CT53"/>
  <c r="CT52"/>
  <c r="CF51"/>
  <c r="CR49"/>
  <c r="CR48"/>
  <c r="CT48"/>
  <c r="CF48"/>
  <c r="CH48" s="1"/>
  <c r="BZ48"/>
  <c r="CR46"/>
  <c r="CS46" s="1"/>
  <c r="CT45"/>
  <c r="CD44"/>
  <c r="CF44"/>
  <c r="BZ43"/>
  <c r="CT41"/>
  <c r="BZ40"/>
  <c r="CG39"/>
  <c r="CT38"/>
  <c r="CE36"/>
  <c r="CH36" s="1"/>
  <c r="BZ36"/>
  <c r="BV35"/>
  <c r="CT34"/>
  <c r="CT33"/>
  <c r="CT32"/>
  <c r="CF32"/>
  <c r="CE32"/>
  <c r="CR28"/>
  <c r="CT28"/>
  <c r="CT26"/>
  <c r="CT25"/>
  <c r="CG23"/>
  <c r="CH23" s="1"/>
  <c r="CG22"/>
  <c r="CH22" s="1"/>
  <c r="CR21"/>
  <c r="CE21"/>
  <c r="CG21"/>
  <c r="CE19"/>
  <c r="CF19"/>
  <c r="CR18"/>
  <c r="CG17"/>
  <c r="CH17" s="1"/>
  <c r="CJ17" s="1"/>
  <c r="CG16"/>
  <c r="CH16" s="1"/>
  <c r="CR15"/>
  <c r="CG14"/>
  <c r="CH14" s="1"/>
  <c r="CK14" s="1"/>
  <c r="CT12"/>
  <c r="CG12"/>
  <c r="CH12" s="1"/>
  <c r="CH107"/>
  <c r="CR108"/>
  <c r="CH109"/>
  <c r="CG109"/>
  <c r="CR109"/>
  <c r="CF110"/>
  <c r="CD110"/>
  <c r="CF112"/>
  <c r="CH112" s="1"/>
  <c r="CD112"/>
  <c r="CF113"/>
  <c r="CH113" s="1"/>
  <c r="BZ114"/>
  <c r="CG114"/>
  <c r="CH114" s="1"/>
  <c r="CR114"/>
  <c r="CD116"/>
  <c r="CF119"/>
  <c r="CH119" s="1"/>
  <c r="CR120"/>
  <c r="CS120" s="1"/>
  <c r="CD126"/>
  <c r="CD128"/>
  <c r="CR132"/>
  <c r="CF133"/>
  <c r="CH133" s="1"/>
  <c r="BZ134"/>
  <c r="CG134"/>
  <c r="CG155" s="1"/>
  <c r="CR134"/>
  <c r="CS134" s="1"/>
  <c r="CF135"/>
  <c r="CH135" s="1"/>
  <c r="CF137"/>
  <c r="CH137" s="1"/>
  <c r="CF138"/>
  <c r="CH138" s="1"/>
  <c r="CR143"/>
  <c r="CS143" s="1"/>
  <c r="BZ144"/>
  <c r="CF146"/>
  <c r="CH146" s="1"/>
  <c r="BZ170"/>
  <c r="BZ172"/>
  <c r="CK169"/>
  <c r="CJ169"/>
  <c r="CJ88"/>
  <c r="CK88"/>
  <c r="BU39"/>
  <c r="BU63" s="1"/>
  <c r="BS63"/>
  <c r="CA170"/>
  <c r="CE170" s="1"/>
  <c r="CA180"/>
  <c r="CK17"/>
  <c r="CT145"/>
  <c r="CJ127"/>
  <c r="AP181"/>
  <c r="AP183" s="1"/>
  <c r="CH30"/>
  <c r="CS86"/>
  <c r="BZ78"/>
  <c r="CD77"/>
  <c r="CS76"/>
  <c r="CD76"/>
  <c r="BZ74"/>
  <c r="CD73"/>
  <c r="CS72"/>
  <c r="CD72"/>
  <c r="BZ70"/>
  <c r="CD69"/>
  <c r="CS68"/>
  <c r="CD68"/>
  <c r="BZ66"/>
  <c r="CD65"/>
  <c r="CS64"/>
  <c r="CS61"/>
  <c r="CC63"/>
  <c r="CD61"/>
  <c r="BZ60"/>
  <c r="CS59"/>
  <c r="CD59"/>
  <c r="CB63"/>
  <c r="CD51"/>
  <c r="BZ50"/>
  <c r="CS49"/>
  <c r="CF49"/>
  <c r="CE49"/>
  <c r="CS48"/>
  <c r="CD48"/>
  <c r="CT47"/>
  <c r="CF47"/>
  <c r="CH47" s="1"/>
  <c r="CE45"/>
  <c r="BZ45"/>
  <c r="CR44"/>
  <c r="CS44" s="1"/>
  <c r="CG44"/>
  <c r="BZ44"/>
  <c r="CD43"/>
  <c r="CT42"/>
  <c r="CG42"/>
  <c r="CH42" s="1"/>
  <c r="BZ41"/>
  <c r="CS40"/>
  <c r="CD40"/>
  <c r="BZ39"/>
  <c r="CT36"/>
  <c r="CR34"/>
  <c r="CS34" s="1"/>
  <c r="BZ34"/>
  <c r="CR32"/>
  <c r="CS32" s="1"/>
  <c r="BZ29"/>
  <c r="CS28"/>
  <c r="CG28"/>
  <c r="CH28" s="1"/>
  <c r="CT27"/>
  <c r="CF27"/>
  <c r="CH27" s="1"/>
  <c r="BZ26"/>
  <c r="BZ25"/>
  <c r="CS24"/>
  <c r="CG24"/>
  <c r="BZ24"/>
  <c r="CD23"/>
  <c r="CF18"/>
  <c r="CG18"/>
  <c r="CD16"/>
  <c r="CD13"/>
  <c r="CD106"/>
  <c r="CD118"/>
  <c r="CD120"/>
  <c r="CD131"/>
  <c r="CD133"/>
  <c r="CD135"/>
  <c r="CD143"/>
  <c r="CD146"/>
  <c r="CD151"/>
  <c r="BZ154"/>
  <c r="BZ155" s="1"/>
  <c r="CS159"/>
  <c r="CS162"/>
  <c r="CF87"/>
  <c r="CH87" s="1"/>
  <c r="CC86"/>
  <c r="CD84"/>
  <c r="CS83"/>
  <c r="CG83"/>
  <c r="CH83" s="1"/>
  <c r="BZ83"/>
  <c r="CD82"/>
  <c r="CS81"/>
  <c r="CG81"/>
  <c r="CH81" s="1"/>
  <c r="BZ81"/>
  <c r="CD80"/>
  <c r="CS79"/>
  <c r="CG79"/>
  <c r="CH79" s="1"/>
  <c r="BZ79"/>
  <c r="CD78"/>
  <c r="CF78"/>
  <c r="CR77"/>
  <c r="CS77" s="1"/>
  <c r="CT76"/>
  <c r="CE76"/>
  <c r="CF76"/>
  <c r="CS75"/>
  <c r="CG75"/>
  <c r="CH75" s="1"/>
  <c r="BZ75"/>
  <c r="CD74"/>
  <c r="CF74"/>
  <c r="CR73"/>
  <c r="CS73" s="1"/>
  <c r="CT72"/>
  <c r="CE72"/>
  <c r="CF72"/>
  <c r="CS71"/>
  <c r="CG71"/>
  <c r="CH71" s="1"/>
  <c r="BZ71"/>
  <c r="CD70"/>
  <c r="CF70"/>
  <c r="CR69"/>
  <c r="CS69" s="1"/>
  <c r="CT68"/>
  <c r="CE68"/>
  <c r="CF68"/>
  <c r="CS67"/>
  <c r="CG67"/>
  <c r="CH67" s="1"/>
  <c r="BZ67"/>
  <c r="CD66"/>
  <c r="CF66"/>
  <c r="CR65"/>
  <c r="CS65" s="1"/>
  <c r="CT64"/>
  <c r="BZ64"/>
  <c r="CT61"/>
  <c r="BZ61"/>
  <c r="CS60"/>
  <c r="CD60"/>
  <c r="CT59"/>
  <c r="BZ59"/>
  <c r="CT58"/>
  <c r="CG58"/>
  <c r="CF58"/>
  <c r="BX63"/>
  <c r="CT55"/>
  <c r="CE55"/>
  <c r="CH55" s="1"/>
  <c r="CG51"/>
  <c r="CH51" s="1"/>
  <c r="CD50"/>
  <c r="CS47"/>
  <c r="BZ47"/>
  <c r="CD42"/>
  <c r="CD41"/>
  <c r="CF41"/>
  <c r="CT40"/>
  <c r="CE40"/>
  <c r="CF40"/>
  <c r="CT39"/>
  <c r="CF39"/>
  <c r="BZ38"/>
  <c r="BZ33"/>
  <c r="CF31"/>
  <c r="CS27"/>
  <c r="CD26"/>
  <c r="CD25"/>
  <c r="CF25"/>
  <c r="CT24"/>
  <c r="CF24"/>
  <c r="CH24" s="1"/>
  <c r="CR23"/>
  <c r="CS23" s="1"/>
  <c r="CE20"/>
  <c r="CG20"/>
  <c r="CG19"/>
  <c r="CH19" s="1"/>
  <c r="CD18"/>
  <c r="CT16"/>
  <c r="CG15"/>
  <c r="CH15" s="1"/>
  <c r="BZ15"/>
  <c r="CD14"/>
  <c r="CR13"/>
  <c r="CE13"/>
  <c r="CG13"/>
  <c r="CD109"/>
  <c r="CD113"/>
  <c r="CD117"/>
  <c r="CD119"/>
  <c r="CD125"/>
  <c r="CD127"/>
  <c r="BU155"/>
  <c r="CD130"/>
  <c r="CD132"/>
  <c r="CD134"/>
  <c r="CD138"/>
  <c r="CD142"/>
  <c r="CD150"/>
  <c r="CF152"/>
  <c r="CH152" s="1"/>
  <c r="CD152"/>
  <c r="CR158"/>
  <c r="CS160"/>
  <c r="CR161"/>
  <c r="CS161" s="1"/>
  <c r="BZ162"/>
  <c r="BZ166"/>
  <c r="CR171"/>
  <c r="CS171" s="1"/>
  <c r="CS174"/>
  <c r="CS175"/>
  <c r="CS177"/>
  <c r="CJ177"/>
  <c r="CK177"/>
  <c r="CW139"/>
  <c r="CJ57"/>
  <c r="CK57"/>
  <c r="CJ73"/>
  <c r="CK73"/>
  <c r="CB181"/>
  <c r="CB183" s="1"/>
  <c r="CL156"/>
  <c r="O200"/>
  <c r="L205" s="1"/>
  <c r="CU153"/>
  <c r="CV153" s="1"/>
  <c r="CW153" s="1"/>
  <c r="CN153"/>
  <c r="CO153" s="1"/>
  <c r="CJ106"/>
  <c r="CK106"/>
  <c r="CJ148"/>
  <c r="CK148"/>
  <c r="AQ181"/>
  <c r="AQ183" s="1"/>
  <c r="BV180"/>
  <c r="CN104"/>
  <c r="CN139"/>
  <c r="CO139" s="1"/>
  <c r="CA161"/>
  <c r="CA179"/>
  <c r="CL178"/>
  <c r="BT164"/>
  <c r="BU164" s="1"/>
  <c r="CJ14"/>
  <c r="BU89"/>
  <c r="BU91" s="1"/>
  <c r="CT37"/>
  <c r="BT165"/>
  <c r="BU165" s="1"/>
  <c r="BV165"/>
  <c r="BT179"/>
  <c r="BU179" s="1"/>
  <c r="BV179"/>
  <c r="BT163"/>
  <c r="BU163" s="1"/>
  <c r="BV163"/>
  <c r="BN157"/>
  <c r="BP159"/>
  <c r="BO162"/>
  <c r="CC162" s="1"/>
  <c r="BN165"/>
  <c r="BP167"/>
  <c r="BO170"/>
  <c r="CC170" s="1"/>
  <c r="BN173"/>
  <c r="BP175"/>
  <c r="BO178"/>
  <c r="CC178" s="1"/>
  <c r="BO156"/>
  <c r="BN159"/>
  <c r="BP161"/>
  <c r="BO164"/>
  <c r="CC164" s="1"/>
  <c r="BN167"/>
  <c r="BP169"/>
  <c r="BO172"/>
  <c r="CC172" s="1"/>
  <c r="CG172" s="1"/>
  <c r="CH172" s="1"/>
  <c r="BN175"/>
  <c r="BP177"/>
  <c r="BO180"/>
  <c r="CC180" s="1"/>
  <c r="CG180" s="1"/>
  <c r="CH180" s="1"/>
  <c r="BO179"/>
  <c r="CC179" s="1"/>
  <c r="CG179" s="1"/>
  <c r="BP176"/>
  <c r="BN174"/>
  <c r="BO171"/>
  <c r="CC171" s="1"/>
  <c r="BP168"/>
  <c r="BN166"/>
  <c r="BO163"/>
  <c r="CC163" s="1"/>
  <c r="BP160"/>
  <c r="BN158"/>
  <c r="BP156"/>
  <c r="BP178"/>
  <c r="BN176"/>
  <c r="BO173"/>
  <c r="CC173" s="1"/>
  <c r="CG173" s="1"/>
  <c r="BP170"/>
  <c r="BN168"/>
  <c r="BO165"/>
  <c r="CC165" s="1"/>
  <c r="CG165" s="1"/>
  <c r="BP162"/>
  <c r="BN160"/>
  <c r="CJ48"/>
  <c r="CK48"/>
  <c r="CH108"/>
  <c r="CE129"/>
  <c r="CJ142"/>
  <c r="CK142"/>
  <c r="CJ140"/>
  <c r="CK140"/>
  <c r="CJ151"/>
  <c r="CK151"/>
  <c r="BS91"/>
  <c r="CI183"/>
  <c r="CN143"/>
  <c r="CO143" s="1"/>
  <c r="BZ129"/>
  <c r="K183"/>
  <c r="G183"/>
  <c r="CG86"/>
  <c r="M183"/>
  <c r="CY183" s="1"/>
  <c r="I183"/>
  <c r="E183"/>
  <c r="BT89"/>
  <c r="BT91" s="1"/>
  <c r="CE78"/>
  <c r="CH78" s="1"/>
  <c r="CE74"/>
  <c r="CH74" s="1"/>
  <c r="CE70"/>
  <c r="CH70" s="1"/>
  <c r="CE66"/>
  <c r="CH66" s="1"/>
  <c r="CG64"/>
  <c r="CG61"/>
  <c r="CH61" s="1"/>
  <c r="CE59"/>
  <c r="CH59" s="1"/>
  <c r="CD58"/>
  <c r="BV55"/>
  <c r="CR51"/>
  <c r="CS51" s="1"/>
  <c r="BV51"/>
  <c r="BV63" s="1"/>
  <c r="CR45"/>
  <c r="CS45" s="1"/>
  <c r="CG45"/>
  <c r="CH45" s="1"/>
  <c r="CE44"/>
  <c r="CH44" s="1"/>
  <c r="CR42"/>
  <c r="CE41"/>
  <c r="CH41" s="1"/>
  <c r="CG38"/>
  <c r="CD34"/>
  <c r="CH117"/>
  <c r="CH125"/>
  <c r="CD56"/>
  <c r="CD54"/>
  <c r="CD52"/>
  <c r="CR33"/>
  <c r="CS33" s="1"/>
  <c r="CE33"/>
  <c r="CH33" s="1"/>
  <c r="CG31"/>
  <c r="BZ20"/>
  <c r="BZ19"/>
  <c r="CD17"/>
  <c r="CD37" s="1"/>
  <c r="CE26"/>
  <c r="CH26" s="1"/>
  <c r="CE25"/>
  <c r="BV14"/>
  <c r="BV13"/>
  <c r="DB104" l="1"/>
  <c r="CJ144"/>
  <c r="CK144"/>
  <c r="CM126"/>
  <c r="CU126" s="1"/>
  <c r="CK131"/>
  <c r="CJ131"/>
  <c r="CH43"/>
  <c r="CH56"/>
  <c r="CE88"/>
  <c r="CJ149"/>
  <c r="CK149"/>
  <c r="CJ147"/>
  <c r="CK147"/>
  <c r="CJ132"/>
  <c r="CK132"/>
  <c r="CM14"/>
  <c r="CM73"/>
  <c r="CM57"/>
  <c r="CM127"/>
  <c r="CM169"/>
  <c r="CM17"/>
  <c r="CM118"/>
  <c r="DA63"/>
  <c r="DB63"/>
  <c r="DK29"/>
  <c r="DL29"/>
  <c r="DA155"/>
  <c r="DB155"/>
  <c r="CJ120"/>
  <c r="CK120"/>
  <c r="CM116"/>
  <c r="CM151"/>
  <c r="CM140"/>
  <c r="DI140"/>
  <c r="CM142"/>
  <c r="DI142"/>
  <c r="CM48"/>
  <c r="CM148"/>
  <c r="DI106"/>
  <c r="CM177"/>
  <c r="CM88"/>
  <c r="CM124"/>
  <c r="DF29"/>
  <c r="DG29"/>
  <c r="DF139"/>
  <c r="DG139"/>
  <c r="CJ105"/>
  <c r="CK105"/>
  <c r="CM123"/>
  <c r="DJ140"/>
  <c r="DK140" a="1"/>
  <c r="DA156" a="1"/>
  <c r="DB156" s="1"/>
  <c r="DA160" a="1"/>
  <c r="DB160" s="1"/>
  <c r="DA168" a="1"/>
  <c r="DB168" s="1"/>
  <c r="DH180"/>
  <c r="DA128" a="1"/>
  <c r="DB128" s="1"/>
  <c r="DA126" a="1"/>
  <c r="DB126" s="1"/>
  <c r="DA124" a="1"/>
  <c r="DB124" s="1"/>
  <c r="DA122" a="1"/>
  <c r="DB122" s="1"/>
  <c r="DA120" a="1"/>
  <c r="DB120" s="1"/>
  <c r="DA118" a="1"/>
  <c r="DB118" s="1"/>
  <c r="DA116" a="1"/>
  <c r="DB116" s="1"/>
  <c r="DA146" a="1"/>
  <c r="DB146" s="1"/>
  <c r="DA154" a="1"/>
  <c r="DB154" s="1"/>
  <c r="CJ56"/>
  <c r="CK56"/>
  <c r="CT105"/>
  <c r="CT115"/>
  <c r="CT126"/>
  <c r="CV126" s="1"/>
  <c r="CW126" s="1"/>
  <c r="CN126"/>
  <c r="CO126" s="1"/>
  <c r="CT144"/>
  <c r="DI88"/>
  <c r="J89"/>
  <c r="J91" s="1"/>
  <c r="CQ88"/>
  <c r="BX88"/>
  <c r="BX89" s="1"/>
  <c r="CJ121"/>
  <c r="CK121"/>
  <c r="DJ139"/>
  <c r="DK139" s="1" a="1"/>
  <c r="CN141"/>
  <c r="CO141" s="1"/>
  <c r="CT141"/>
  <c r="CT147"/>
  <c r="DA85" a="1"/>
  <c r="DB85" s="1"/>
  <c r="CB86"/>
  <c r="CF86" s="1"/>
  <c r="CH86" s="1"/>
  <c r="AY89"/>
  <c r="AY91" s="1"/>
  <c r="CU29"/>
  <c r="CV29" s="1"/>
  <c r="CW29" s="1"/>
  <c r="CN29"/>
  <c r="CO29" s="1"/>
  <c r="CN130"/>
  <c r="CO130" s="1"/>
  <c r="CU130"/>
  <c r="CV130" s="1"/>
  <c r="CW130" s="1"/>
  <c r="DI154"/>
  <c r="DJ154" s="1"/>
  <c r="DK154" s="1" a="1"/>
  <c r="CM154"/>
  <c r="DA129" a="1"/>
  <c r="DB129" s="1"/>
  <c r="DA180"/>
  <c r="CM128"/>
  <c r="DJ104"/>
  <c r="DK104" a="1"/>
  <c r="DJ142"/>
  <c r="DK142" a="1"/>
  <c r="DJ130"/>
  <c r="DK130" a="1"/>
  <c r="DA158" a="1"/>
  <c r="DB158" s="1"/>
  <c r="DA166" a="1"/>
  <c r="DB166" s="1"/>
  <c r="DA152" a="1"/>
  <c r="DB152" s="1"/>
  <c r="CF85"/>
  <c r="CH85" s="1"/>
  <c r="CD85"/>
  <c r="DH91"/>
  <c r="CJ122"/>
  <c r="CK122"/>
  <c r="DH105"/>
  <c r="DH106"/>
  <c r="DF106" a="1"/>
  <c r="DG106" s="1"/>
  <c r="DH107"/>
  <c r="DH108"/>
  <c r="DH109"/>
  <c r="DH111"/>
  <c r="DH113"/>
  <c r="DH114"/>
  <c r="DH115"/>
  <c r="DH117"/>
  <c r="DH118"/>
  <c r="DH119"/>
  <c r="DH121"/>
  <c r="DH124"/>
  <c r="DH126"/>
  <c r="DH131"/>
  <c r="DH133"/>
  <c r="DH137"/>
  <c r="DF140" a="1"/>
  <c r="DF154" a="1"/>
  <c r="CZ88"/>
  <c r="DA88" s="1" a="1"/>
  <c r="CJ115"/>
  <c r="CK115"/>
  <c r="CK50"/>
  <c r="CJ50"/>
  <c r="CJ52"/>
  <c r="CK52"/>
  <c r="DH112"/>
  <c r="DH116"/>
  <c r="DH120"/>
  <c r="DH123"/>
  <c r="DH125"/>
  <c r="DH127"/>
  <c r="DH128"/>
  <c r="DH141"/>
  <c r="DF141" a="1"/>
  <c r="DH143"/>
  <c r="DF143" a="1"/>
  <c r="DH147"/>
  <c r="DH151"/>
  <c r="DH153"/>
  <c r="DF153" a="1"/>
  <c r="DA86" a="1"/>
  <c r="CX89"/>
  <c r="CZ86"/>
  <c r="CZ87"/>
  <c r="DA87" a="1"/>
  <c r="DF142" a="1"/>
  <c r="CH34"/>
  <c r="CH46"/>
  <c r="CJ46" s="1"/>
  <c r="DA37"/>
  <c r="DH63"/>
  <c r="DA181" a="1"/>
  <c r="DF130" a="1"/>
  <c r="DF130" s="1"/>
  <c r="DH181"/>
  <c r="DG130"/>
  <c r="DH155"/>
  <c r="CZ183"/>
  <c r="DA183" s="1" a="1"/>
  <c r="DK104"/>
  <c r="DH129"/>
  <c r="DB37"/>
  <c r="DH37"/>
  <c r="CJ43"/>
  <c r="CK43"/>
  <c r="CK65"/>
  <c r="CJ65"/>
  <c r="CJ111"/>
  <c r="CK111"/>
  <c r="CK77"/>
  <c r="CJ77"/>
  <c r="CK150"/>
  <c r="CJ150"/>
  <c r="CJ53"/>
  <c r="CK53"/>
  <c r="CT110"/>
  <c r="CT129" s="1"/>
  <c r="CL129"/>
  <c r="CH13"/>
  <c r="BZ89"/>
  <c r="CH72"/>
  <c r="CK69"/>
  <c r="CJ69"/>
  <c r="BV37"/>
  <c r="BV91" s="1"/>
  <c r="CD63"/>
  <c r="CR63"/>
  <c r="CS63" s="1"/>
  <c r="P200"/>
  <c r="Q200" s="1"/>
  <c r="CH35"/>
  <c r="CJ138"/>
  <c r="CK138"/>
  <c r="CJ114"/>
  <c r="CK114"/>
  <c r="CJ113"/>
  <c r="CK113"/>
  <c r="CK112"/>
  <c r="CJ112"/>
  <c r="CJ12"/>
  <c r="CK12"/>
  <c r="CK80"/>
  <c r="CJ80"/>
  <c r="CK84"/>
  <c r="CJ84"/>
  <c r="CJ146"/>
  <c r="CK146"/>
  <c r="CJ23"/>
  <c r="CK23"/>
  <c r="CK82"/>
  <c r="CJ82"/>
  <c r="CK137"/>
  <c r="CJ137"/>
  <c r="CR155"/>
  <c r="CS155" s="1"/>
  <c r="CS132"/>
  <c r="CJ119"/>
  <c r="CK119"/>
  <c r="CJ109"/>
  <c r="CK109"/>
  <c r="CJ107"/>
  <c r="CK107"/>
  <c r="CJ36"/>
  <c r="CK36"/>
  <c r="CJ54"/>
  <c r="CK54"/>
  <c r="CJ60"/>
  <c r="CK60"/>
  <c r="CJ62"/>
  <c r="CK62"/>
  <c r="CU128"/>
  <c r="CV128" s="1"/>
  <c r="CW128" s="1"/>
  <c r="CN128"/>
  <c r="CO128" s="1"/>
  <c r="BZ63"/>
  <c r="CJ135"/>
  <c r="CK135"/>
  <c r="CK133"/>
  <c r="CJ133"/>
  <c r="CK16"/>
  <c r="CJ16"/>
  <c r="CK22"/>
  <c r="CJ22"/>
  <c r="CJ136"/>
  <c r="CK136"/>
  <c r="CJ145"/>
  <c r="CK145"/>
  <c r="CN124"/>
  <c r="CO124" s="1"/>
  <c r="CU124"/>
  <c r="CV124" s="1"/>
  <c r="CW124" s="1"/>
  <c r="CF129"/>
  <c r="CG129"/>
  <c r="CR129"/>
  <c r="CS129" s="1"/>
  <c r="CH21"/>
  <c r="CH32"/>
  <c r="CH134"/>
  <c r="CH155" s="1"/>
  <c r="CK155" s="1"/>
  <c r="CF88"/>
  <c r="CF89" s="1"/>
  <c r="CH110"/>
  <c r="CJ67"/>
  <c r="CK67"/>
  <c r="CJ75"/>
  <c r="CK75"/>
  <c r="CJ27"/>
  <c r="CK27"/>
  <c r="CK24"/>
  <c r="CJ24"/>
  <c r="CJ71"/>
  <c r="CK71"/>
  <c r="CJ79"/>
  <c r="CK79"/>
  <c r="CJ81"/>
  <c r="CK81"/>
  <c r="CJ83"/>
  <c r="CK83"/>
  <c r="CJ87"/>
  <c r="CK87"/>
  <c r="CJ47"/>
  <c r="CK47"/>
  <c r="CS158"/>
  <c r="CR181"/>
  <c r="CJ152"/>
  <c r="CK152"/>
  <c r="CJ13"/>
  <c r="CK13"/>
  <c r="CK15"/>
  <c r="CJ15"/>
  <c r="CF63"/>
  <c r="CH39"/>
  <c r="CK55"/>
  <c r="CJ55"/>
  <c r="CJ72"/>
  <c r="CK72"/>
  <c r="CC89"/>
  <c r="CD86"/>
  <c r="CD89" s="1"/>
  <c r="CD91" s="1"/>
  <c r="CK28"/>
  <c r="CJ28"/>
  <c r="CD155"/>
  <c r="CJ19"/>
  <c r="CK19"/>
  <c r="CK51"/>
  <c r="CJ51"/>
  <c r="CF37"/>
  <c r="CH18"/>
  <c r="CK42"/>
  <c r="CJ42"/>
  <c r="CJ30"/>
  <c r="CK30"/>
  <c r="CU127"/>
  <c r="CV127" s="1"/>
  <c r="CW127" s="1"/>
  <c r="CN127"/>
  <c r="CO127" s="1"/>
  <c r="CN169"/>
  <c r="CO169" s="1"/>
  <c r="CU169"/>
  <c r="CV169" s="1"/>
  <c r="CW169" s="1"/>
  <c r="BZ181"/>
  <c r="BZ183" s="1"/>
  <c r="CF155"/>
  <c r="CF183" s="1"/>
  <c r="CH20"/>
  <c r="CT63"/>
  <c r="CH40"/>
  <c r="CH58"/>
  <c r="CT89"/>
  <c r="CH68"/>
  <c r="CH76"/>
  <c r="CD129"/>
  <c r="CH49"/>
  <c r="CC91"/>
  <c r="BX91"/>
  <c r="CK172"/>
  <c r="CJ172"/>
  <c r="CH25"/>
  <c r="CE37"/>
  <c r="CJ117"/>
  <c r="CK117"/>
  <c r="CH38"/>
  <c r="CG63"/>
  <c r="CK59"/>
  <c r="CJ59"/>
  <c r="CJ70"/>
  <c r="CK70"/>
  <c r="CJ78"/>
  <c r="CK78"/>
  <c r="CA160"/>
  <c r="CL160"/>
  <c r="BT170"/>
  <c r="BU170" s="1"/>
  <c r="BV170"/>
  <c r="CA176"/>
  <c r="CL176"/>
  <c r="BV156"/>
  <c r="BT156"/>
  <c r="BP181"/>
  <c r="BP183" s="1"/>
  <c r="BT160"/>
  <c r="BU160" s="1"/>
  <c r="BV160"/>
  <c r="CL166"/>
  <c r="CA166"/>
  <c r="CG171"/>
  <c r="CH171" s="1"/>
  <c r="CD171"/>
  <c r="BT176"/>
  <c r="BU176" s="1"/>
  <c r="BV176"/>
  <c r="CJ180"/>
  <c r="CK180"/>
  <c r="CA175"/>
  <c r="CL175"/>
  <c r="BT169"/>
  <c r="BU169" s="1"/>
  <c r="BV169"/>
  <c r="CG164"/>
  <c r="CH164" s="1"/>
  <c r="CD164"/>
  <c r="CA159"/>
  <c r="CL159"/>
  <c r="CG178"/>
  <c r="CH178" s="1"/>
  <c r="CD178"/>
  <c r="CL173"/>
  <c r="CA173"/>
  <c r="BT167"/>
  <c r="BU167" s="1"/>
  <c r="BV167"/>
  <c r="CG162"/>
  <c r="CH162" s="1"/>
  <c r="CD162"/>
  <c r="CL157"/>
  <c r="CA157"/>
  <c r="CD179"/>
  <c r="CE179"/>
  <c r="CH179" s="1"/>
  <c r="CT156"/>
  <c r="CM12"/>
  <c r="CN177"/>
  <c r="CO177" s="1"/>
  <c r="CU177"/>
  <c r="CV177" s="1"/>
  <c r="CW177" s="1"/>
  <c r="CD172"/>
  <c r="CE89"/>
  <c r="CD180"/>
  <c r="CJ33"/>
  <c r="CK33"/>
  <c r="CJ45"/>
  <c r="CK45"/>
  <c r="CG89"/>
  <c r="CH64"/>
  <c r="CK26"/>
  <c r="CJ26"/>
  <c r="CH31"/>
  <c r="CG37"/>
  <c r="CK125"/>
  <c r="CJ125"/>
  <c r="CJ41"/>
  <c r="CK41"/>
  <c r="CJ44"/>
  <c r="CK44"/>
  <c r="CJ61"/>
  <c r="CK61"/>
  <c r="CJ66"/>
  <c r="CK66"/>
  <c r="CJ74"/>
  <c r="CK74"/>
  <c r="CU151"/>
  <c r="CV151" s="1"/>
  <c r="CW151" s="1"/>
  <c r="CN151"/>
  <c r="CO151" s="1"/>
  <c r="CN140"/>
  <c r="CO140" s="1"/>
  <c r="CU140"/>
  <c r="CV140" s="1"/>
  <c r="CW140" s="1"/>
  <c r="CN142"/>
  <c r="CO142" s="1"/>
  <c r="CU142"/>
  <c r="CV142" s="1"/>
  <c r="CW142" s="1"/>
  <c r="CJ108"/>
  <c r="CK108"/>
  <c r="CH129"/>
  <c r="CU48"/>
  <c r="CV48" s="1"/>
  <c r="CW48" s="1"/>
  <c r="CN48"/>
  <c r="CO48" s="1"/>
  <c r="BT162"/>
  <c r="BU162" s="1"/>
  <c r="BV162"/>
  <c r="CL168"/>
  <c r="CA168"/>
  <c r="BT178"/>
  <c r="BU178" s="1"/>
  <c r="BV178"/>
  <c r="CA158"/>
  <c r="CL158"/>
  <c r="CG163"/>
  <c r="CH163" s="1"/>
  <c r="CD163"/>
  <c r="BT168"/>
  <c r="BU168" s="1"/>
  <c r="BV168"/>
  <c r="CA174"/>
  <c r="CL174"/>
  <c r="BT177"/>
  <c r="BU177" s="1"/>
  <c r="BV177"/>
  <c r="CL167"/>
  <c r="CA167"/>
  <c r="BV161"/>
  <c r="BT161"/>
  <c r="BU161" s="1"/>
  <c r="CC156"/>
  <c r="BO181"/>
  <c r="BO183" s="1"/>
  <c r="BV175"/>
  <c r="BT175"/>
  <c r="BU175" s="1"/>
  <c r="CG170"/>
  <c r="CH170" s="1"/>
  <c r="CD170"/>
  <c r="CA165"/>
  <c r="CL165"/>
  <c r="BT159"/>
  <c r="BU159" s="1"/>
  <c r="BV159"/>
  <c r="CT91"/>
  <c r="CN14"/>
  <c r="CO14" s="1"/>
  <c r="CU14"/>
  <c r="CV14" s="1"/>
  <c r="CW14" s="1"/>
  <c r="CT178"/>
  <c r="CE161"/>
  <c r="CH161" s="1"/>
  <c r="CD161"/>
  <c r="CO104"/>
  <c r="CN148"/>
  <c r="CO148" s="1"/>
  <c r="CU148"/>
  <c r="CV148" s="1"/>
  <c r="CW148" s="1"/>
  <c r="CM106"/>
  <c r="M205"/>
  <c r="M206" s="1"/>
  <c r="L206"/>
  <c r="CN73"/>
  <c r="CO73" s="1"/>
  <c r="CU73"/>
  <c r="CV73" s="1"/>
  <c r="CW73" s="1"/>
  <c r="CN57"/>
  <c r="CO57" s="1"/>
  <c r="CU57"/>
  <c r="CV57" s="1"/>
  <c r="CW57" s="1"/>
  <c r="BZ37"/>
  <c r="BZ91" s="1"/>
  <c r="CS42"/>
  <c r="BN181"/>
  <c r="BN183" s="1"/>
  <c r="CR37"/>
  <c r="CE63"/>
  <c r="DL104" l="1"/>
  <c r="CM132"/>
  <c r="CM147"/>
  <c r="CM149"/>
  <c r="DI126"/>
  <c r="DF126" a="1"/>
  <c r="CM144"/>
  <c r="CM131"/>
  <c r="CK46"/>
  <c r="DA85"/>
  <c r="CM46"/>
  <c r="DB88"/>
  <c r="DA88"/>
  <c r="DL154"/>
  <c r="DK154"/>
  <c r="CJ86"/>
  <c r="CK86"/>
  <c r="DL139"/>
  <c r="DK139"/>
  <c r="CM108"/>
  <c r="CM66"/>
  <c r="CM44"/>
  <c r="CM45"/>
  <c r="CM33"/>
  <c r="CM59"/>
  <c r="CM172"/>
  <c r="CM30"/>
  <c r="CM19"/>
  <c r="CM28"/>
  <c r="CM55"/>
  <c r="CM15"/>
  <c r="CM24"/>
  <c r="CM22"/>
  <c r="CM16"/>
  <c r="CM133"/>
  <c r="CM137"/>
  <c r="CM82"/>
  <c r="CM84"/>
  <c r="CM80"/>
  <c r="CM112"/>
  <c r="CM150"/>
  <c r="CM77"/>
  <c r="CM65"/>
  <c r="DF142"/>
  <c r="DG142"/>
  <c r="DA87"/>
  <c r="DB87"/>
  <c r="DH87"/>
  <c r="DH86"/>
  <c r="DA86"/>
  <c r="DB86"/>
  <c r="DJ153"/>
  <c r="DK153" s="1" a="1"/>
  <c r="DJ143"/>
  <c r="DK143" s="1" a="1"/>
  <c r="DJ141"/>
  <c r="DK141" s="1" a="1"/>
  <c r="CM52"/>
  <c r="CM115"/>
  <c r="DF88" a="1"/>
  <c r="DG88" s="1"/>
  <c r="DH88"/>
  <c r="DF154"/>
  <c r="DG154"/>
  <c r="DG140"/>
  <c r="DF140"/>
  <c r="DL130"/>
  <c r="DK130"/>
  <c r="DL142"/>
  <c r="DK142"/>
  <c r="DI128"/>
  <c r="DJ128" s="1"/>
  <c r="DK128" s="1" a="1"/>
  <c r="CM121"/>
  <c r="CQ89"/>
  <c r="CQ91" s="1"/>
  <c r="CR88"/>
  <c r="DL140"/>
  <c r="DK140"/>
  <c r="DI123"/>
  <c r="DJ123" s="1"/>
  <c r="DK123" s="1" a="1"/>
  <c r="DF123" a="1"/>
  <c r="CM105"/>
  <c r="CN88"/>
  <c r="CO88" s="1"/>
  <c r="CU88"/>
  <c r="CV88" s="1"/>
  <c r="CN116"/>
  <c r="CO116" s="1"/>
  <c r="CU116"/>
  <c r="CV116" s="1"/>
  <c r="CW116" s="1"/>
  <c r="CM120"/>
  <c r="CN118"/>
  <c r="CO118" s="1"/>
  <c r="CU118"/>
  <c r="CV118" s="1"/>
  <c r="CW118" s="1"/>
  <c r="CN17"/>
  <c r="CO17" s="1"/>
  <c r="CU17"/>
  <c r="CV17" s="1"/>
  <c r="CW17" s="1"/>
  <c r="CY89"/>
  <c r="CM74"/>
  <c r="CM61"/>
  <c r="CM41"/>
  <c r="CM125"/>
  <c r="CM26"/>
  <c r="CM180"/>
  <c r="CM78"/>
  <c r="CM70"/>
  <c r="CM117"/>
  <c r="CM42"/>
  <c r="CM51"/>
  <c r="CM72"/>
  <c r="CM13"/>
  <c r="CM152"/>
  <c r="CM47"/>
  <c r="CM87"/>
  <c r="DI87"/>
  <c r="CM83"/>
  <c r="CM81"/>
  <c r="CM79"/>
  <c r="CM71"/>
  <c r="CM27"/>
  <c r="CM75"/>
  <c r="CM67"/>
  <c r="CM145"/>
  <c r="CM136"/>
  <c r="CM135"/>
  <c r="CM62"/>
  <c r="CM60"/>
  <c r="CM54"/>
  <c r="CM36"/>
  <c r="CM107"/>
  <c r="CM109"/>
  <c r="CM119"/>
  <c r="CM23"/>
  <c r="CM146"/>
  <c r="DI12"/>
  <c r="CM113"/>
  <c r="CM114"/>
  <c r="CM138"/>
  <c r="CM69"/>
  <c r="CM53"/>
  <c r="CM111"/>
  <c r="CM43"/>
  <c r="DA181"/>
  <c r="DB181"/>
  <c r="CK34"/>
  <c r="CJ34"/>
  <c r="DA89" a="1"/>
  <c r="CZ89"/>
  <c r="DF153"/>
  <c r="DG153"/>
  <c r="DF143"/>
  <c r="DG143"/>
  <c r="DF141"/>
  <c r="DG141"/>
  <c r="CM50"/>
  <c r="DJ126"/>
  <c r="DK126" a="1"/>
  <c r="DJ106"/>
  <c r="DK106" a="1"/>
  <c r="CM122"/>
  <c r="CK85"/>
  <c r="CJ85"/>
  <c r="CN154"/>
  <c r="CO154" s="1"/>
  <c r="CU154"/>
  <c r="CV154" s="1"/>
  <c r="CW154" s="1"/>
  <c r="CV141"/>
  <c r="CW141" s="1"/>
  <c r="CT155"/>
  <c r="CM56"/>
  <c r="CN123"/>
  <c r="CO123" s="1"/>
  <c r="CU123"/>
  <c r="CV123" s="1"/>
  <c r="CW123" s="1"/>
  <c r="DI124"/>
  <c r="DJ124" s="1"/>
  <c r="DK124" s="1" a="1"/>
  <c r="DI177"/>
  <c r="DJ177" s="1"/>
  <c r="DK177" s="1" a="1"/>
  <c r="DF177" a="1"/>
  <c r="DI148"/>
  <c r="DJ148" s="1"/>
  <c r="DK148" s="1" a="1"/>
  <c r="DI48"/>
  <c r="DJ48" s="1"/>
  <c r="DK48" s="1" a="1"/>
  <c r="DI151"/>
  <c r="DJ151" s="1"/>
  <c r="DK151" s="1" a="1"/>
  <c r="DF151" a="1"/>
  <c r="DI116"/>
  <c r="DJ116" s="1"/>
  <c r="DK116" s="1" a="1"/>
  <c r="DI118"/>
  <c r="DJ118" s="1"/>
  <c r="DK118" s="1" a="1"/>
  <c r="DF17" a="1"/>
  <c r="DI17"/>
  <c r="DJ17" s="1"/>
  <c r="DK17" s="1" a="1"/>
  <c r="DI169"/>
  <c r="DJ169" s="1"/>
  <c r="DK169" s="1" a="1"/>
  <c r="DF169" a="1"/>
  <c r="DI127"/>
  <c r="DJ127" s="1"/>
  <c r="DK127" s="1" a="1"/>
  <c r="DF127" a="1"/>
  <c r="DI57"/>
  <c r="DJ57" s="1"/>
  <c r="DK57" s="1" a="1"/>
  <c r="DF57" a="1"/>
  <c r="DI73"/>
  <c r="DJ73" s="1"/>
  <c r="DK73" s="1" a="1"/>
  <c r="DI14"/>
  <c r="DJ14" s="1"/>
  <c r="DK14" s="1" a="1"/>
  <c r="DF14" a="1"/>
  <c r="DA152"/>
  <c r="DA166"/>
  <c r="DA158"/>
  <c r="DA129"/>
  <c r="CY91"/>
  <c r="DA154"/>
  <c r="DA146"/>
  <c r="DA116"/>
  <c r="DA118"/>
  <c r="DA120"/>
  <c r="DA122"/>
  <c r="DA124"/>
  <c r="DA126"/>
  <c r="DA128"/>
  <c r="DA168"/>
  <c r="DA160"/>
  <c r="DA156"/>
  <c r="CB89"/>
  <c r="CB91" s="1"/>
  <c r="DF106"/>
  <c r="DA183"/>
  <c r="DB183"/>
  <c r="DH183"/>
  <c r="CJ35"/>
  <c r="CK35"/>
  <c r="CU69"/>
  <c r="CV69" s="1"/>
  <c r="CW69" s="1"/>
  <c r="CN69"/>
  <c r="CO69" s="1"/>
  <c r="CU53"/>
  <c r="CV53" s="1"/>
  <c r="CW53" s="1"/>
  <c r="CN53"/>
  <c r="CO53" s="1"/>
  <c r="CU46"/>
  <c r="CV46" s="1"/>
  <c r="CW46" s="1"/>
  <c r="CN46"/>
  <c r="CO46" s="1"/>
  <c r="CU111"/>
  <c r="CV111" s="1"/>
  <c r="CW111" s="1"/>
  <c r="CN111"/>
  <c r="CO111" s="1"/>
  <c r="CN43"/>
  <c r="CO43" s="1"/>
  <c r="CU43"/>
  <c r="CV43" s="1"/>
  <c r="CW43" s="1"/>
  <c r="CN77"/>
  <c r="CO77" s="1"/>
  <c r="CU77"/>
  <c r="CV77" s="1"/>
  <c r="CW77" s="1"/>
  <c r="CK32"/>
  <c r="CJ32"/>
  <c r="CU145"/>
  <c r="CV145" s="1"/>
  <c r="CW145" s="1"/>
  <c r="CN145"/>
  <c r="CO145" s="1"/>
  <c r="CN136"/>
  <c r="CO136" s="1"/>
  <c r="CU136"/>
  <c r="CV136" s="1"/>
  <c r="CW136" s="1"/>
  <c r="CU135"/>
  <c r="CV135" s="1"/>
  <c r="CW135" s="1"/>
  <c r="CN135"/>
  <c r="CO135" s="1"/>
  <c r="CN62"/>
  <c r="CO62" s="1"/>
  <c r="CU62"/>
  <c r="CV62" s="1"/>
  <c r="CW62" s="1"/>
  <c r="CN60"/>
  <c r="CO60" s="1"/>
  <c r="CU60"/>
  <c r="CV60" s="1"/>
  <c r="CW60" s="1"/>
  <c r="CN54"/>
  <c r="CO54" s="1"/>
  <c r="CU54"/>
  <c r="CV54" s="1"/>
  <c r="CW54" s="1"/>
  <c r="CU36"/>
  <c r="CV36" s="1"/>
  <c r="CW36" s="1"/>
  <c r="CN36"/>
  <c r="CO36" s="1"/>
  <c r="CN107"/>
  <c r="CO107" s="1"/>
  <c r="CU107"/>
  <c r="CV107" s="1"/>
  <c r="CW107" s="1"/>
  <c r="CU109"/>
  <c r="CV109" s="1"/>
  <c r="CW109" s="1"/>
  <c r="CN109"/>
  <c r="CO109" s="1"/>
  <c r="CN119"/>
  <c r="CO119" s="1"/>
  <c r="CU119"/>
  <c r="CV119" s="1"/>
  <c r="CW119" s="1"/>
  <c r="CN146"/>
  <c r="CO146" s="1"/>
  <c r="CU146"/>
  <c r="CV146" s="1"/>
  <c r="CW146" s="1"/>
  <c r="CU113"/>
  <c r="CV113" s="1"/>
  <c r="CW113" s="1"/>
  <c r="CN113"/>
  <c r="CO113" s="1"/>
  <c r="CU138"/>
  <c r="CV138" s="1"/>
  <c r="CW138" s="1"/>
  <c r="CN138"/>
  <c r="CO138" s="1"/>
  <c r="CK110"/>
  <c r="CJ110"/>
  <c r="CK134"/>
  <c r="CJ134"/>
  <c r="CJ21"/>
  <c r="CK21"/>
  <c r="CU22"/>
  <c r="CV22" s="1"/>
  <c r="CW22" s="1"/>
  <c r="CN22"/>
  <c r="CO22" s="1"/>
  <c r="CN16"/>
  <c r="CO16" s="1"/>
  <c r="CU16"/>
  <c r="CV16" s="1"/>
  <c r="CW16" s="1"/>
  <c r="CN133"/>
  <c r="CO133" s="1"/>
  <c r="CU133"/>
  <c r="CV133" s="1"/>
  <c r="CW133" s="1"/>
  <c r="CU137"/>
  <c r="CV137" s="1"/>
  <c r="CW137" s="1"/>
  <c r="CN137"/>
  <c r="CO137" s="1"/>
  <c r="CN82"/>
  <c r="CO82" s="1"/>
  <c r="CU82"/>
  <c r="CV82" s="1"/>
  <c r="CW82" s="1"/>
  <c r="CN112"/>
  <c r="CO112" s="1"/>
  <c r="CU112"/>
  <c r="CV112" s="1"/>
  <c r="CW112" s="1"/>
  <c r="CJ68"/>
  <c r="CK68"/>
  <c r="CK58"/>
  <c r="CJ58"/>
  <c r="CN30"/>
  <c r="CO30" s="1"/>
  <c r="CU30"/>
  <c r="CV30" s="1"/>
  <c r="CW30" s="1"/>
  <c r="CN19"/>
  <c r="CO19" s="1"/>
  <c r="CU19"/>
  <c r="CV19" s="1"/>
  <c r="CW19" s="1"/>
  <c r="CU72"/>
  <c r="CV72" s="1"/>
  <c r="CW72" s="1"/>
  <c r="CN72"/>
  <c r="CO72" s="1"/>
  <c r="CN13"/>
  <c r="CO13" s="1"/>
  <c r="CU13"/>
  <c r="CV13" s="1"/>
  <c r="CW13" s="1"/>
  <c r="CU152"/>
  <c r="CV152" s="1"/>
  <c r="CW152" s="1"/>
  <c r="CN152"/>
  <c r="CO152" s="1"/>
  <c r="CN87"/>
  <c r="CO87" s="1"/>
  <c r="CU87"/>
  <c r="CV87" s="1"/>
  <c r="CW87" s="1"/>
  <c r="CU83"/>
  <c r="CV83" s="1"/>
  <c r="CW83" s="1"/>
  <c r="CN83"/>
  <c r="CO83" s="1"/>
  <c r="CN79"/>
  <c r="CO79" s="1"/>
  <c r="CU79"/>
  <c r="CV79" s="1"/>
  <c r="CW79" s="1"/>
  <c r="CU71"/>
  <c r="CV71" s="1"/>
  <c r="CW71" s="1"/>
  <c r="CN71"/>
  <c r="CO71" s="1"/>
  <c r="CG91"/>
  <c r="CF91"/>
  <c r="CJ49"/>
  <c r="CK49"/>
  <c r="CJ76"/>
  <c r="CK76"/>
  <c r="CJ40"/>
  <c r="CK40"/>
  <c r="CJ20"/>
  <c r="CK20"/>
  <c r="CN42"/>
  <c r="CO42" s="1"/>
  <c r="CU42"/>
  <c r="CV42" s="1"/>
  <c r="CW42" s="1"/>
  <c r="CJ18"/>
  <c r="CK18"/>
  <c r="CN51"/>
  <c r="CO51" s="1"/>
  <c r="CU51"/>
  <c r="CV51" s="1"/>
  <c r="CW51" s="1"/>
  <c r="CU28"/>
  <c r="CV28" s="1"/>
  <c r="CW28" s="1"/>
  <c r="CN28"/>
  <c r="CO28" s="1"/>
  <c r="CN55"/>
  <c r="CO55" s="1"/>
  <c r="CU55"/>
  <c r="CV55" s="1"/>
  <c r="CW55" s="1"/>
  <c r="CK39"/>
  <c r="CJ39"/>
  <c r="CN15"/>
  <c r="CO15" s="1"/>
  <c r="CU15"/>
  <c r="CV15" s="1"/>
  <c r="CW15" s="1"/>
  <c r="CS181"/>
  <c r="CR183"/>
  <c r="CN24"/>
  <c r="CO24" s="1"/>
  <c r="CU24"/>
  <c r="CV24" s="1"/>
  <c r="CW24" s="1"/>
  <c r="CE165"/>
  <c r="CH165" s="1"/>
  <c r="CD165"/>
  <c r="CJ170"/>
  <c r="CK170"/>
  <c r="CG156"/>
  <c r="CD156"/>
  <c r="CC181"/>
  <c r="CC183" s="1"/>
  <c r="CT167"/>
  <c r="CD174"/>
  <c r="CE174"/>
  <c r="CH174" s="1"/>
  <c r="CJ163"/>
  <c r="CK163"/>
  <c r="CD158"/>
  <c r="CE158"/>
  <c r="CH158" s="1"/>
  <c r="CT168"/>
  <c r="CN125"/>
  <c r="CO125" s="1"/>
  <c r="CU125"/>
  <c r="CV125" s="1"/>
  <c r="CW125" s="1"/>
  <c r="CN26"/>
  <c r="CO26" s="1"/>
  <c r="CU26"/>
  <c r="CV26" s="1"/>
  <c r="CW26" s="1"/>
  <c r="CJ64"/>
  <c r="CK64"/>
  <c r="CH89"/>
  <c r="CK89" s="1"/>
  <c r="CJ179"/>
  <c r="CK179"/>
  <c r="CD157"/>
  <c r="CE157"/>
  <c r="CA181"/>
  <c r="CA183" s="1"/>
  <c r="CD173"/>
  <c r="CE173"/>
  <c r="CH173" s="1"/>
  <c r="CT159"/>
  <c r="CT175"/>
  <c r="CE166"/>
  <c r="CH166" s="1"/>
  <c r="CD166"/>
  <c r="CD176"/>
  <c r="CE176"/>
  <c r="CH176" s="1"/>
  <c r="CD160"/>
  <c r="CE160"/>
  <c r="CH160" s="1"/>
  <c r="CN78"/>
  <c r="CO78" s="1"/>
  <c r="CU78"/>
  <c r="CV78" s="1"/>
  <c r="CW78" s="1"/>
  <c r="CN70"/>
  <c r="CO70" s="1"/>
  <c r="CU70"/>
  <c r="CV70" s="1"/>
  <c r="CW70" s="1"/>
  <c r="CJ38"/>
  <c r="CK38"/>
  <c r="CH63"/>
  <c r="CK63" s="1"/>
  <c r="CU117"/>
  <c r="CV117" s="1"/>
  <c r="CW117" s="1"/>
  <c r="CN117"/>
  <c r="CO117" s="1"/>
  <c r="CJ25"/>
  <c r="CK25"/>
  <c r="CH37"/>
  <c r="BV181"/>
  <c r="BV183" s="1"/>
  <c r="CS37"/>
  <c r="CU106"/>
  <c r="CN106"/>
  <c r="CJ161"/>
  <c r="CK161"/>
  <c r="CT165"/>
  <c r="CD167"/>
  <c r="CE167"/>
  <c r="CH167" s="1"/>
  <c r="CT174"/>
  <c r="CT158"/>
  <c r="CE168"/>
  <c r="CH168" s="1"/>
  <c r="CD168"/>
  <c r="CK129"/>
  <c r="CU108"/>
  <c r="CV108" s="1"/>
  <c r="CW108" s="1"/>
  <c r="CN108"/>
  <c r="CO108" s="1"/>
  <c r="CN74"/>
  <c r="CO74" s="1"/>
  <c r="CU74"/>
  <c r="CV74" s="1"/>
  <c r="CW74" s="1"/>
  <c r="CN66"/>
  <c r="CO66" s="1"/>
  <c r="CU66"/>
  <c r="CV66" s="1"/>
  <c r="CW66" s="1"/>
  <c r="CN61"/>
  <c r="CO61" s="1"/>
  <c r="CU61"/>
  <c r="CV61" s="1"/>
  <c r="CW61" s="1"/>
  <c r="CN44"/>
  <c r="CO44" s="1"/>
  <c r="CU44"/>
  <c r="CV44" s="1"/>
  <c r="CW44" s="1"/>
  <c r="CN41"/>
  <c r="CO41" s="1"/>
  <c r="CU41"/>
  <c r="CV41" s="1"/>
  <c r="CW41" s="1"/>
  <c r="CJ31"/>
  <c r="CK31"/>
  <c r="CN45"/>
  <c r="CO45" s="1"/>
  <c r="CU45"/>
  <c r="CV45" s="1"/>
  <c r="CW45" s="1"/>
  <c r="CN33"/>
  <c r="CO33" s="1"/>
  <c r="CU33"/>
  <c r="CV33" s="1"/>
  <c r="CW33" s="1"/>
  <c r="CN12"/>
  <c r="CU12"/>
  <c r="CT157"/>
  <c r="CJ162"/>
  <c r="CK162"/>
  <c r="CT173"/>
  <c r="CJ178"/>
  <c r="CK178"/>
  <c r="CE159"/>
  <c r="CH159" s="1"/>
  <c r="CD159"/>
  <c r="CJ164"/>
  <c r="CK164"/>
  <c r="CE175"/>
  <c r="CH175" s="1"/>
  <c r="CD175"/>
  <c r="CU180"/>
  <c r="CV180" s="1"/>
  <c r="CW180" s="1"/>
  <c r="CN180"/>
  <c r="CO180" s="1"/>
  <c r="CJ171"/>
  <c r="CK171"/>
  <c r="CT166"/>
  <c r="BU156"/>
  <c r="BU181" s="1"/>
  <c r="BU183" s="1"/>
  <c r="BT181"/>
  <c r="BT183" s="1"/>
  <c r="CT176"/>
  <c r="CT160"/>
  <c r="CU59"/>
  <c r="CV59" s="1"/>
  <c r="CW59" s="1"/>
  <c r="CN59"/>
  <c r="CO59" s="1"/>
  <c r="CN172"/>
  <c r="CO172" s="1"/>
  <c r="CU172"/>
  <c r="CV172" s="1"/>
  <c r="CW172" s="1"/>
  <c r="CL181"/>
  <c r="CE91"/>
  <c r="DI131" l="1"/>
  <c r="DJ131" s="1"/>
  <c r="DK131" s="1" a="1"/>
  <c r="DF131" a="1"/>
  <c r="DI144"/>
  <c r="DJ144" s="1"/>
  <c r="DK144" s="1" a="1"/>
  <c r="DF144" a="1"/>
  <c r="CU149"/>
  <c r="CV149" s="1"/>
  <c r="CW149" s="1"/>
  <c r="CN149"/>
  <c r="CO149" s="1"/>
  <c r="DI147"/>
  <c r="DJ147" s="1"/>
  <c r="DK147" s="1" a="1"/>
  <c r="DF147" a="1"/>
  <c r="CU132"/>
  <c r="CV132" s="1"/>
  <c r="CW132" s="1"/>
  <c r="CN132"/>
  <c r="CO132" s="1"/>
  <c r="CU131"/>
  <c r="CV131" s="1"/>
  <c r="CW131" s="1"/>
  <c r="CN131"/>
  <c r="CO131" s="1"/>
  <c r="CU144"/>
  <c r="CV144" s="1"/>
  <c r="CW144" s="1"/>
  <c r="CN144"/>
  <c r="CO144" s="1"/>
  <c r="DF126"/>
  <c r="DG126"/>
  <c r="DF149" a="1"/>
  <c r="DI149"/>
  <c r="DJ149" s="1"/>
  <c r="DK149" s="1" a="1"/>
  <c r="CU147"/>
  <c r="CV147" s="1"/>
  <c r="CW147" s="1"/>
  <c r="CN147"/>
  <c r="CO147" s="1"/>
  <c r="DI132"/>
  <c r="DJ132" s="1"/>
  <c r="DK132" s="1" a="1"/>
  <c r="DF132" a="1"/>
  <c r="DK127"/>
  <c r="DL127"/>
  <c r="DK118"/>
  <c r="DL118"/>
  <c r="DL116"/>
  <c r="DK116"/>
  <c r="DL151"/>
  <c r="DK151"/>
  <c r="DL124"/>
  <c r="DK124"/>
  <c r="DK123"/>
  <c r="DL123"/>
  <c r="DL128"/>
  <c r="DK128"/>
  <c r="DL143"/>
  <c r="DK143"/>
  <c r="DK153"/>
  <c r="DL153"/>
  <c r="DK141"/>
  <c r="DL141"/>
  <c r="DL147"/>
  <c r="DK147"/>
  <c r="CM171"/>
  <c r="CM31"/>
  <c r="CM161"/>
  <c r="DI25"/>
  <c r="DJ25" s="1"/>
  <c r="DK25" s="1" a="1"/>
  <c r="DI64"/>
  <c r="DJ64" s="1"/>
  <c r="DK64" s="1" a="1"/>
  <c r="CM39"/>
  <c r="CM58"/>
  <c r="DI134"/>
  <c r="DJ134" s="1"/>
  <c r="DK134" s="1" a="1"/>
  <c r="DI110"/>
  <c r="DJ110" s="1"/>
  <c r="DK110" s="1" a="1"/>
  <c r="CM32"/>
  <c r="CZ91"/>
  <c r="DA91" s="1" a="1"/>
  <c r="DG14"/>
  <c r="DF14"/>
  <c r="DF73" a="1"/>
  <c r="DG73" s="1"/>
  <c r="DG57"/>
  <c r="DF57"/>
  <c r="DF127"/>
  <c r="DG127"/>
  <c r="DF169"/>
  <c r="DG169"/>
  <c r="DK17"/>
  <c r="DL17"/>
  <c r="DF118" a="1"/>
  <c r="DF118" s="1"/>
  <c r="DF116" a="1"/>
  <c r="DG116" s="1"/>
  <c r="DF151"/>
  <c r="DG151"/>
  <c r="DF48" a="1"/>
  <c r="DG48" s="1"/>
  <c r="DF148" a="1"/>
  <c r="DG148" s="1"/>
  <c r="DG177"/>
  <c r="DF177"/>
  <c r="DF124" a="1"/>
  <c r="DG124" s="1"/>
  <c r="DI56"/>
  <c r="DJ56" s="1"/>
  <c r="DK56" s="1" a="1"/>
  <c r="CM85"/>
  <c r="DI122"/>
  <c r="DJ122" s="1"/>
  <c r="DK122" s="1" a="1"/>
  <c r="DL106"/>
  <c r="DK106"/>
  <c r="DK126"/>
  <c r="DL126"/>
  <c r="DL131"/>
  <c r="DK131"/>
  <c r="DI50"/>
  <c r="DJ50" s="1"/>
  <c r="DH89"/>
  <c r="DA89"/>
  <c r="DB89"/>
  <c r="CU114"/>
  <c r="CV114" s="1"/>
  <c r="CW114" s="1"/>
  <c r="CN114"/>
  <c r="CO114" s="1"/>
  <c r="CN23"/>
  <c r="CO23" s="1"/>
  <c r="CU23"/>
  <c r="CV23" s="1"/>
  <c r="CW23" s="1"/>
  <c r="CN67"/>
  <c r="CO67" s="1"/>
  <c r="CU67"/>
  <c r="CV67" s="1"/>
  <c r="CW67" s="1"/>
  <c r="CU75"/>
  <c r="CV75" s="1"/>
  <c r="CW75" s="1"/>
  <c r="CN75"/>
  <c r="CO75" s="1"/>
  <c r="CN27"/>
  <c r="CO27" s="1"/>
  <c r="CU27"/>
  <c r="CV27" s="1"/>
  <c r="CW27" s="1"/>
  <c r="CN81"/>
  <c r="CO81" s="1"/>
  <c r="CU81"/>
  <c r="CV81" s="1"/>
  <c r="CW81" s="1"/>
  <c r="CU47"/>
  <c r="CV47" s="1"/>
  <c r="CW47" s="1"/>
  <c r="CN47"/>
  <c r="CO47" s="1"/>
  <c r="DI120"/>
  <c r="DJ120" s="1"/>
  <c r="DK120" s="1" a="1"/>
  <c r="CU105"/>
  <c r="CV105" s="1"/>
  <c r="CW105" s="1"/>
  <c r="CN105"/>
  <c r="CO105" s="1"/>
  <c r="DF123"/>
  <c r="DG123"/>
  <c r="CS88"/>
  <c r="CR89"/>
  <c r="DF121" a="1"/>
  <c r="DI121"/>
  <c r="DJ121" s="1"/>
  <c r="DK121" s="1" a="1"/>
  <c r="DF128" a="1"/>
  <c r="DG128" s="1"/>
  <c r="DJ88"/>
  <c r="CU115"/>
  <c r="CV115" s="1"/>
  <c r="CW115" s="1"/>
  <c r="CN115"/>
  <c r="CO115" s="1"/>
  <c r="CU52"/>
  <c r="CV52" s="1"/>
  <c r="CW52" s="1"/>
  <c r="CN52"/>
  <c r="CO52" s="1"/>
  <c r="DJ87"/>
  <c r="DK87" s="1" a="1"/>
  <c r="CN65"/>
  <c r="CO65" s="1"/>
  <c r="CU65"/>
  <c r="CV65" s="1"/>
  <c r="CW65" s="1"/>
  <c r="CU150"/>
  <c r="CV150" s="1"/>
  <c r="CW150" s="1"/>
  <c r="CN150"/>
  <c r="CO150" s="1"/>
  <c r="CN80"/>
  <c r="CO80" s="1"/>
  <c r="CU80"/>
  <c r="CV80" s="1"/>
  <c r="CW80" s="1"/>
  <c r="CU84"/>
  <c r="CV84" s="1"/>
  <c r="CW84" s="1"/>
  <c r="CN84"/>
  <c r="CO84" s="1"/>
  <c r="CM86"/>
  <c r="CM164"/>
  <c r="CM178"/>
  <c r="CM162"/>
  <c r="DI38"/>
  <c r="DJ38" s="1"/>
  <c r="CM179"/>
  <c r="CM163"/>
  <c r="CM170"/>
  <c r="CM18"/>
  <c r="CM20"/>
  <c r="CM40"/>
  <c r="CM76"/>
  <c r="CM49"/>
  <c r="CM68"/>
  <c r="CM21"/>
  <c r="CM35"/>
  <c r="DK14"/>
  <c r="DL14"/>
  <c r="DK73"/>
  <c r="DL73"/>
  <c r="DK57"/>
  <c r="DL57"/>
  <c r="DK169"/>
  <c r="DL169"/>
  <c r="DF17"/>
  <c r="DG17"/>
  <c r="DK48"/>
  <c r="DL48"/>
  <c r="DL148"/>
  <c r="DK148"/>
  <c r="DK177"/>
  <c r="DL177"/>
  <c r="CU56"/>
  <c r="CV56" s="1"/>
  <c r="CW56" s="1"/>
  <c r="CN56"/>
  <c r="CO56" s="1"/>
  <c r="CN122"/>
  <c r="CO122" s="1"/>
  <c r="CU122"/>
  <c r="CV122" s="1"/>
  <c r="CW122" s="1"/>
  <c r="CU50"/>
  <c r="CV50" s="1"/>
  <c r="CW50" s="1"/>
  <c r="CN50"/>
  <c r="CO50" s="1"/>
  <c r="CM34"/>
  <c r="DI43"/>
  <c r="DJ43" s="1"/>
  <c r="DK43" s="1" a="1"/>
  <c r="DF43" a="1"/>
  <c r="DI111"/>
  <c r="DJ111" s="1"/>
  <c r="DK111" s="1" a="1"/>
  <c r="DF111" a="1"/>
  <c r="DI53"/>
  <c r="DJ53" s="1"/>
  <c r="DK53" s="1" a="1"/>
  <c r="DF53" a="1"/>
  <c r="DI69"/>
  <c r="DJ69" s="1"/>
  <c r="DK69" s="1" a="1"/>
  <c r="DI138"/>
  <c r="DJ138" s="1"/>
  <c r="DK138" s="1" a="1"/>
  <c r="DF138" a="1"/>
  <c r="DI114"/>
  <c r="DJ114" s="1"/>
  <c r="DK114" s="1" a="1"/>
  <c r="DF113" a="1"/>
  <c r="DI113"/>
  <c r="DJ113" s="1"/>
  <c r="DK113" s="1" a="1"/>
  <c r="DI146"/>
  <c r="DJ146" s="1"/>
  <c r="DK146" s="1" a="1"/>
  <c r="DF146" a="1"/>
  <c r="DI23"/>
  <c r="DJ23" s="1"/>
  <c r="DK23" s="1" a="1"/>
  <c r="DI119"/>
  <c r="DJ119" s="1"/>
  <c r="DK119" s="1" a="1"/>
  <c r="DF119" a="1"/>
  <c r="DF109" a="1"/>
  <c r="DI109"/>
  <c r="DJ109" s="1"/>
  <c r="DK109" s="1" a="1"/>
  <c r="DI107"/>
  <c r="DJ107" s="1"/>
  <c r="DK107" s="1" a="1"/>
  <c r="DF107" a="1"/>
  <c r="DI36"/>
  <c r="DJ36" s="1"/>
  <c r="DI54"/>
  <c r="DJ54" s="1"/>
  <c r="DI60"/>
  <c r="DJ60" s="1"/>
  <c r="DI62"/>
  <c r="DJ62" s="1"/>
  <c r="DF135" a="1"/>
  <c r="DI135"/>
  <c r="DJ135" s="1"/>
  <c r="DK135" s="1" a="1"/>
  <c r="DI136"/>
  <c r="DJ136" s="1"/>
  <c r="DK136" s="1" a="1"/>
  <c r="DF136" a="1"/>
  <c r="DI145"/>
  <c r="DJ145" s="1"/>
  <c r="DK145" s="1" a="1"/>
  <c r="DF145" a="1"/>
  <c r="DI67"/>
  <c r="DJ67" s="1"/>
  <c r="DK67" s="1" a="1"/>
  <c r="DF67" a="1"/>
  <c r="DI75"/>
  <c r="DJ75" s="1"/>
  <c r="DK75" s="1" a="1"/>
  <c r="DF75" a="1"/>
  <c r="DI27"/>
  <c r="DJ27" s="1"/>
  <c r="DK27" s="1" a="1"/>
  <c r="DI71"/>
  <c r="DJ71" s="1"/>
  <c r="DK71" s="1" a="1"/>
  <c r="DF71" a="1"/>
  <c r="DI79"/>
  <c r="DJ79" s="1"/>
  <c r="DK79" s="1" a="1"/>
  <c r="DF79" a="1"/>
  <c r="DI81"/>
  <c r="DJ81" s="1"/>
  <c r="DK81" s="1" a="1"/>
  <c r="DF81" a="1"/>
  <c r="DI83"/>
  <c r="DJ83" s="1"/>
  <c r="DK83" s="1" a="1"/>
  <c r="DI47"/>
  <c r="DJ47" s="1"/>
  <c r="DK47" s="1" a="1"/>
  <c r="DF47" a="1"/>
  <c r="DI152"/>
  <c r="DJ152" s="1"/>
  <c r="DK152" s="1" a="1"/>
  <c r="DI13"/>
  <c r="DJ13" s="1"/>
  <c r="DK13" s="1" a="1"/>
  <c r="DI72"/>
  <c r="DJ72" s="1"/>
  <c r="DK72" s="1" a="1"/>
  <c r="DI51"/>
  <c r="DJ51" s="1"/>
  <c r="DK51" s="1" a="1"/>
  <c r="DF51" a="1"/>
  <c r="DI42"/>
  <c r="DJ42" s="1"/>
  <c r="DF117" a="1"/>
  <c r="DI117"/>
  <c r="DJ117" s="1"/>
  <c r="DK117" s="1" a="1"/>
  <c r="DI70"/>
  <c r="DJ70" s="1"/>
  <c r="DK70" s="1" a="1"/>
  <c r="DI78"/>
  <c r="DJ78" s="1"/>
  <c r="DK78" s="1" a="1"/>
  <c r="DF180" a="1"/>
  <c r="DI180"/>
  <c r="DJ180" s="1"/>
  <c r="DK180" s="1" a="1"/>
  <c r="DI26"/>
  <c r="DJ26" s="1"/>
  <c r="DK26" s="1" a="1"/>
  <c r="DF26" a="1"/>
  <c r="DF125" a="1"/>
  <c r="DI125"/>
  <c r="DJ125" s="1"/>
  <c r="DK125" s="1" a="1"/>
  <c r="DI41"/>
  <c r="DJ41" s="1"/>
  <c r="DK41" s="1" a="1"/>
  <c r="DF41" a="1"/>
  <c r="DI61"/>
  <c r="DJ61" s="1"/>
  <c r="DK61" s="1" a="1"/>
  <c r="DF61" a="1"/>
  <c r="DI74"/>
  <c r="DJ74" s="1"/>
  <c r="DK74" s="1" a="1"/>
  <c r="CN120"/>
  <c r="CO120" s="1"/>
  <c r="CU120"/>
  <c r="CV120" s="1"/>
  <c r="CW120" s="1"/>
  <c r="DI105"/>
  <c r="DJ105" s="1"/>
  <c r="DK105" s="1" a="1"/>
  <c r="CU121"/>
  <c r="CV121" s="1"/>
  <c r="CW121" s="1"/>
  <c r="CN121"/>
  <c r="CO121" s="1"/>
  <c r="DI115"/>
  <c r="DJ115" s="1"/>
  <c r="DK115" s="1" a="1"/>
  <c r="DF115" a="1"/>
  <c r="DI52"/>
  <c r="DJ52" s="1"/>
  <c r="DK52" s="1" a="1"/>
  <c r="DI65"/>
  <c r="DJ65" s="1"/>
  <c r="DK65" s="1" a="1"/>
  <c r="DI77"/>
  <c r="DJ77" s="1"/>
  <c r="DK77" s="1" a="1"/>
  <c r="DI150"/>
  <c r="DJ150" s="1"/>
  <c r="DK150" s="1" a="1"/>
  <c r="DF150" a="1"/>
  <c r="DI112"/>
  <c r="DJ112" s="1"/>
  <c r="DK112" s="1" a="1"/>
  <c r="DI80"/>
  <c r="DJ80" s="1"/>
  <c r="DK80" s="1" a="1"/>
  <c r="DF80" a="1"/>
  <c r="DI84"/>
  <c r="DJ84" s="1"/>
  <c r="DI82"/>
  <c r="DJ82" s="1"/>
  <c r="DI137"/>
  <c r="DJ137" s="1"/>
  <c r="DK137" s="1" a="1"/>
  <c r="DF137" a="1"/>
  <c r="DI133"/>
  <c r="DJ133" s="1"/>
  <c r="DK133" s="1" a="1"/>
  <c r="DF133" a="1"/>
  <c r="DI16"/>
  <c r="DJ16" s="1"/>
  <c r="DK16" s="1" a="1"/>
  <c r="DF16" a="1"/>
  <c r="DI22"/>
  <c r="DJ22" s="1"/>
  <c r="DK22" s="1" a="1"/>
  <c r="DF22" a="1"/>
  <c r="DI24"/>
  <c r="DJ24" s="1"/>
  <c r="DK24" s="1" a="1"/>
  <c r="DF24" a="1"/>
  <c r="DF15" a="1"/>
  <c r="DI15"/>
  <c r="DJ15" s="1"/>
  <c r="DK15" s="1" a="1"/>
  <c r="DI55"/>
  <c r="DJ55" s="1"/>
  <c r="DK55" s="1" a="1"/>
  <c r="DF55" a="1"/>
  <c r="DI28"/>
  <c r="DJ28" s="1"/>
  <c r="DK28" s="1" a="1"/>
  <c r="DF19" a="1"/>
  <c r="DI19"/>
  <c r="DJ19" s="1"/>
  <c r="DK19" s="1" a="1"/>
  <c r="DI30"/>
  <c r="DJ30" s="1"/>
  <c r="DK30" s="1" a="1"/>
  <c r="DI172"/>
  <c r="DJ172" s="1"/>
  <c r="DK172" s="1" a="1"/>
  <c r="DF172" a="1"/>
  <c r="DI59"/>
  <c r="DJ59" s="1"/>
  <c r="DK59" s="1" a="1"/>
  <c r="DF59" a="1"/>
  <c r="DI33"/>
  <c r="DJ33" s="1"/>
  <c r="DK33" s="1" a="1"/>
  <c r="DF33" a="1"/>
  <c r="DI45"/>
  <c r="DJ45" s="1"/>
  <c r="DK45" s="1" a="1"/>
  <c r="DF45" a="1"/>
  <c r="DI44"/>
  <c r="DJ44" s="1"/>
  <c r="DK44" s="1" a="1"/>
  <c r="DI66"/>
  <c r="DJ66" s="1"/>
  <c r="DK66" s="1" a="1"/>
  <c r="DI108"/>
  <c r="DJ108" s="1"/>
  <c r="DI46"/>
  <c r="DJ46" s="1"/>
  <c r="DF88"/>
  <c r="CN35"/>
  <c r="CO35" s="1"/>
  <c r="CU35"/>
  <c r="CV35" s="1"/>
  <c r="CW35" s="1"/>
  <c r="CN21"/>
  <c r="CO21" s="1"/>
  <c r="CU21"/>
  <c r="CV21" s="1"/>
  <c r="CW21" s="1"/>
  <c r="CM134"/>
  <c r="CJ155"/>
  <c r="CM110"/>
  <c r="CJ129"/>
  <c r="CN32"/>
  <c r="CO32" s="1"/>
  <c r="CU32"/>
  <c r="CV32" s="1"/>
  <c r="CW32" s="1"/>
  <c r="CN18"/>
  <c r="CO18" s="1"/>
  <c r="CU18"/>
  <c r="CV18" s="1"/>
  <c r="CW18" s="1"/>
  <c r="CN20"/>
  <c r="CO20" s="1"/>
  <c r="CU20"/>
  <c r="CV20" s="1"/>
  <c r="CW20" s="1"/>
  <c r="CN40"/>
  <c r="CO40" s="1"/>
  <c r="CU40"/>
  <c r="CV40" s="1"/>
  <c r="CW40" s="1"/>
  <c r="CU76"/>
  <c r="CV76" s="1"/>
  <c r="CW76" s="1"/>
  <c r="CN76"/>
  <c r="CO76" s="1"/>
  <c r="CU49"/>
  <c r="CV49" s="1"/>
  <c r="CW49" s="1"/>
  <c r="CN49"/>
  <c r="CO49" s="1"/>
  <c r="CU68"/>
  <c r="CV68" s="1"/>
  <c r="CW68" s="1"/>
  <c r="CN68"/>
  <c r="CO68" s="1"/>
  <c r="CS183"/>
  <c r="CU39"/>
  <c r="CV39" s="1"/>
  <c r="CW39" s="1"/>
  <c r="CN39"/>
  <c r="CO39" s="1"/>
  <c r="CN58"/>
  <c r="CO58" s="1"/>
  <c r="CU58"/>
  <c r="CV58" s="1"/>
  <c r="CW58" s="1"/>
  <c r="CU171"/>
  <c r="CV171" s="1"/>
  <c r="CW171" s="1"/>
  <c r="CN171"/>
  <c r="CO171" s="1"/>
  <c r="CJ175"/>
  <c r="CK175"/>
  <c r="CN164"/>
  <c r="CO164" s="1"/>
  <c r="CU164"/>
  <c r="CV164" s="1"/>
  <c r="CW164" s="1"/>
  <c r="CK159"/>
  <c r="CJ159"/>
  <c r="CU178"/>
  <c r="CV178" s="1"/>
  <c r="CW178" s="1"/>
  <c r="CN178"/>
  <c r="CO178" s="1"/>
  <c r="CO12"/>
  <c r="CN31"/>
  <c r="CO31" s="1"/>
  <c r="CU31"/>
  <c r="CV31" s="1"/>
  <c r="CW31" s="1"/>
  <c r="CJ167"/>
  <c r="CK167"/>
  <c r="CN161"/>
  <c r="CO161" s="1"/>
  <c r="CU161"/>
  <c r="CV161" s="1"/>
  <c r="CW161" s="1"/>
  <c r="CO106"/>
  <c r="CM38"/>
  <c r="CJ63"/>
  <c r="CJ166"/>
  <c r="CK166"/>
  <c r="CH157"/>
  <c r="CE181"/>
  <c r="CE183" s="1"/>
  <c r="CM64"/>
  <c r="CJ89"/>
  <c r="CJ158"/>
  <c r="CK158"/>
  <c r="CK174"/>
  <c r="CJ174"/>
  <c r="CL183"/>
  <c r="CN162"/>
  <c r="CO162" s="1"/>
  <c r="CU162"/>
  <c r="CV162" s="1"/>
  <c r="CW162" s="1"/>
  <c r="CV12"/>
  <c r="CJ168"/>
  <c r="CK168"/>
  <c r="CV106"/>
  <c r="CH91"/>
  <c r="CK91" s="1"/>
  <c r="CK37"/>
  <c r="CM25"/>
  <c r="CJ37"/>
  <c r="CJ160"/>
  <c r="CK160"/>
  <c r="CJ176"/>
  <c r="CK176"/>
  <c r="CJ173"/>
  <c r="CK173"/>
  <c r="CN179"/>
  <c r="CO179" s="1"/>
  <c r="CU179"/>
  <c r="CV179" s="1"/>
  <c r="CW179" s="1"/>
  <c r="CN163"/>
  <c r="CO163" s="1"/>
  <c r="CU163"/>
  <c r="CV163" s="1"/>
  <c r="CW163" s="1"/>
  <c r="CH156"/>
  <c r="CG181"/>
  <c r="CG183" s="1"/>
  <c r="CN170"/>
  <c r="CO170" s="1"/>
  <c r="CU170"/>
  <c r="CV170" s="1"/>
  <c r="CW170" s="1"/>
  <c r="CJ165"/>
  <c r="CK165"/>
  <c r="CD181"/>
  <c r="CD183" s="1"/>
  <c r="CT181"/>
  <c r="DK132" l="1"/>
  <c r="DL132"/>
  <c r="DF149"/>
  <c r="DG149"/>
  <c r="DK144"/>
  <c r="DL144"/>
  <c r="DG132"/>
  <c r="DF132"/>
  <c r="DL149"/>
  <c r="DK149"/>
  <c r="DG147"/>
  <c r="DF147"/>
  <c r="DF144"/>
  <c r="DG144"/>
  <c r="DG131"/>
  <c r="DF131"/>
  <c r="DF148"/>
  <c r="DF48"/>
  <c r="DF116"/>
  <c r="DG118"/>
  <c r="DF73"/>
  <c r="DI89"/>
  <c r="DF89" a="1"/>
  <c r="DK87"/>
  <c r="DL87"/>
  <c r="CM165"/>
  <c r="CM173"/>
  <c r="CM160"/>
  <c r="DI63"/>
  <c r="DJ63" s="1"/>
  <c r="DF63" a="1"/>
  <c r="DK46" a="1"/>
  <c r="DK46" s="1"/>
  <c r="DK108" a="1"/>
  <c r="DL108" s="1"/>
  <c r="DL66"/>
  <c r="DK66"/>
  <c r="DL44"/>
  <c r="DK44"/>
  <c r="DK45"/>
  <c r="DL45"/>
  <c r="DK33"/>
  <c r="DL33"/>
  <c r="DK59"/>
  <c r="DL59"/>
  <c r="DK172"/>
  <c r="DL172"/>
  <c r="DL30"/>
  <c r="DK30"/>
  <c r="DG19"/>
  <c r="DF19"/>
  <c r="DK28"/>
  <c r="DL28"/>
  <c r="DL55"/>
  <c r="DK55"/>
  <c r="DG15"/>
  <c r="DF15"/>
  <c r="DK24"/>
  <c r="DL24"/>
  <c r="DK22"/>
  <c r="DL22"/>
  <c r="DL16"/>
  <c r="DK16"/>
  <c r="DG133"/>
  <c r="DF133"/>
  <c r="DF137"/>
  <c r="DG137"/>
  <c r="DF82" a="1"/>
  <c r="DG82" s="1"/>
  <c r="DF84" a="1"/>
  <c r="DG84" s="1"/>
  <c r="DF80"/>
  <c r="DG80"/>
  <c r="DF112" a="1"/>
  <c r="DF112" s="1"/>
  <c r="DF150"/>
  <c r="DG150"/>
  <c r="DF77" a="1"/>
  <c r="DG77" s="1"/>
  <c r="DF65" a="1"/>
  <c r="DG65" s="1"/>
  <c r="DF52" a="1"/>
  <c r="DG52" s="1"/>
  <c r="DF115"/>
  <c r="DG115"/>
  <c r="DF129" a="1"/>
  <c r="DI129"/>
  <c r="DJ129" s="1"/>
  <c r="DF105" a="1"/>
  <c r="DG105" s="1"/>
  <c r="DL74"/>
  <c r="DK74"/>
  <c r="DK61"/>
  <c r="DL61"/>
  <c r="DK41"/>
  <c r="DL41"/>
  <c r="DG125"/>
  <c r="DF125"/>
  <c r="DL26"/>
  <c r="DK26"/>
  <c r="DG180"/>
  <c r="DF180"/>
  <c r="DL78"/>
  <c r="DK78"/>
  <c r="DL70"/>
  <c r="DK70"/>
  <c r="DG117"/>
  <c r="DF117"/>
  <c r="DK42" a="1"/>
  <c r="DK42" s="1"/>
  <c r="DK51"/>
  <c r="DL51"/>
  <c r="DL72"/>
  <c r="DK72"/>
  <c r="DK13"/>
  <c r="DL13"/>
  <c r="DL152"/>
  <c r="DK152"/>
  <c r="DK47"/>
  <c r="DL47"/>
  <c r="DK83"/>
  <c r="DL83"/>
  <c r="DK81"/>
  <c r="DL81"/>
  <c r="DL79"/>
  <c r="DK79"/>
  <c r="DL71"/>
  <c r="DK71"/>
  <c r="DK27"/>
  <c r="DL27"/>
  <c r="DL75"/>
  <c r="DK75"/>
  <c r="DL67"/>
  <c r="DK67"/>
  <c r="DK145"/>
  <c r="DL145"/>
  <c r="DL136"/>
  <c r="DK136"/>
  <c r="DF135"/>
  <c r="DG135"/>
  <c r="DK62" a="1"/>
  <c r="DK62" s="1"/>
  <c r="DK60" a="1"/>
  <c r="DL60" s="1"/>
  <c r="DK54" a="1"/>
  <c r="DK54" s="1"/>
  <c r="DK36" a="1"/>
  <c r="DK36" s="1"/>
  <c r="DK107"/>
  <c r="DL107"/>
  <c r="DF109"/>
  <c r="DG109"/>
  <c r="DK119"/>
  <c r="DL119"/>
  <c r="DK23"/>
  <c r="DL23"/>
  <c r="DL146"/>
  <c r="DK146"/>
  <c r="DF113"/>
  <c r="DG113"/>
  <c r="DK114"/>
  <c r="DL114"/>
  <c r="DL138"/>
  <c r="DK138"/>
  <c r="DK69"/>
  <c r="DL69"/>
  <c r="DK53"/>
  <c r="DL53"/>
  <c r="DK111"/>
  <c r="DL111"/>
  <c r="DK43"/>
  <c r="DL43"/>
  <c r="CU34"/>
  <c r="CV34" s="1"/>
  <c r="CW34" s="1"/>
  <c r="CN34"/>
  <c r="CO34" s="1"/>
  <c r="DK38" a="1"/>
  <c r="DK38" s="1"/>
  <c r="DI86"/>
  <c r="DJ86" s="1"/>
  <c r="DK121"/>
  <c r="DL121"/>
  <c r="CS89"/>
  <c r="CR91"/>
  <c r="CS91" s="1"/>
  <c r="DF120" a="1"/>
  <c r="DG120" s="1"/>
  <c r="DJ89"/>
  <c r="DK89" s="1" a="1"/>
  <c r="DK89" s="1"/>
  <c r="DK50" a="1"/>
  <c r="DK50" s="1"/>
  <c r="DK122"/>
  <c r="DL122"/>
  <c r="CU85"/>
  <c r="CV85" s="1"/>
  <c r="CW85" s="1"/>
  <c r="CN85"/>
  <c r="CO85" s="1"/>
  <c r="DL56"/>
  <c r="DK56"/>
  <c r="DK110"/>
  <c r="DL110"/>
  <c r="DF134" a="1"/>
  <c r="DF134" s="1"/>
  <c r="DL64"/>
  <c r="DK64"/>
  <c r="DK25"/>
  <c r="DL25"/>
  <c r="DF124"/>
  <c r="CM176"/>
  <c r="CM174"/>
  <c r="CM167"/>
  <c r="CM159"/>
  <c r="CJ91"/>
  <c r="CM168"/>
  <c r="CM158"/>
  <c r="CM166"/>
  <c r="CM175"/>
  <c r="DF46" a="1"/>
  <c r="DG46" s="1"/>
  <c r="DF108" a="1"/>
  <c r="DF108" s="1"/>
  <c r="DF66" a="1"/>
  <c r="DG66" s="1"/>
  <c r="DF44" a="1"/>
  <c r="DG44" s="1"/>
  <c r="DG45"/>
  <c r="DF45"/>
  <c r="DF33"/>
  <c r="DG33"/>
  <c r="DF59"/>
  <c r="DG59"/>
  <c r="DG172"/>
  <c r="DF172"/>
  <c r="DF30" a="1"/>
  <c r="DG30" s="1"/>
  <c r="DK19"/>
  <c r="DL19"/>
  <c r="DF28" a="1"/>
  <c r="DG28" s="1"/>
  <c r="DF55"/>
  <c r="DG55"/>
  <c r="DK15"/>
  <c r="DL15"/>
  <c r="DG24"/>
  <c r="DF24"/>
  <c r="DG22"/>
  <c r="DF22"/>
  <c r="DG16"/>
  <c r="DF16"/>
  <c r="DF155" a="1"/>
  <c r="DI155"/>
  <c r="DJ155" s="1"/>
  <c r="DK133"/>
  <c r="DL133"/>
  <c r="DK137"/>
  <c r="DL137"/>
  <c r="DK82" a="1"/>
  <c r="DK82" s="1"/>
  <c r="DK84" a="1"/>
  <c r="DK84" s="1"/>
  <c r="DL80"/>
  <c r="DK80"/>
  <c r="DL112"/>
  <c r="DK112"/>
  <c r="DL150"/>
  <c r="DK150"/>
  <c r="DK77"/>
  <c r="DL77"/>
  <c r="DK65"/>
  <c r="DL65"/>
  <c r="DL52"/>
  <c r="DK52"/>
  <c r="DK115"/>
  <c r="DL115"/>
  <c r="DK105"/>
  <c r="DL105"/>
  <c r="DF74" a="1"/>
  <c r="DG74" s="1"/>
  <c r="DG61"/>
  <c r="DF61"/>
  <c r="DG41"/>
  <c r="DF41"/>
  <c r="DK125"/>
  <c r="DL125"/>
  <c r="DG26"/>
  <c r="DF26"/>
  <c r="DK180"/>
  <c r="DL180"/>
  <c r="DF78" a="1"/>
  <c r="DG78" s="1"/>
  <c r="DF70" a="1"/>
  <c r="DG70" s="1"/>
  <c r="DK117"/>
  <c r="DL117"/>
  <c r="DF42" a="1"/>
  <c r="DG42" s="1"/>
  <c r="DF51"/>
  <c r="DG51"/>
  <c r="DF72" a="1"/>
  <c r="DG72" s="1"/>
  <c r="DF13" a="1"/>
  <c r="DG13" s="1"/>
  <c r="DF152" a="1"/>
  <c r="DG152" s="1"/>
  <c r="DF47"/>
  <c r="DG47"/>
  <c r="DF83" a="1"/>
  <c r="DG83" s="1"/>
  <c r="DF81"/>
  <c r="DG81"/>
  <c r="DF79"/>
  <c r="DG79"/>
  <c r="DF71"/>
  <c r="DG71"/>
  <c r="DF27" a="1"/>
  <c r="DG27" s="1"/>
  <c r="DF75"/>
  <c r="DG75"/>
  <c r="DF67"/>
  <c r="DG67"/>
  <c r="DF145"/>
  <c r="DG145"/>
  <c r="DG136"/>
  <c r="DF136"/>
  <c r="DL135"/>
  <c r="DK135"/>
  <c r="DF62" a="1"/>
  <c r="DG62" s="1"/>
  <c r="DF60" a="1"/>
  <c r="DG60" s="1"/>
  <c r="DF54" a="1"/>
  <c r="DG54" s="1"/>
  <c r="DF36" a="1"/>
  <c r="DG36" s="1"/>
  <c r="DF107"/>
  <c r="DG107"/>
  <c r="DK109"/>
  <c r="DL109"/>
  <c r="DF119"/>
  <c r="DG119"/>
  <c r="DF23" a="1"/>
  <c r="DG23" s="1"/>
  <c r="DF146"/>
  <c r="DG146"/>
  <c r="DK113"/>
  <c r="DL113"/>
  <c r="DF114" a="1"/>
  <c r="DF114" s="1"/>
  <c r="DF138"/>
  <c r="DG138"/>
  <c r="DF69" a="1"/>
  <c r="DG69" s="1"/>
  <c r="DG53"/>
  <c r="DF53"/>
  <c r="DG111"/>
  <c r="DF111"/>
  <c r="DF43"/>
  <c r="DG43"/>
  <c r="DI34"/>
  <c r="DJ34" s="1"/>
  <c r="DK34" s="1" a="1"/>
  <c r="DI35"/>
  <c r="DJ35" s="1"/>
  <c r="DK35" s="1" a="1"/>
  <c r="DF21" a="1"/>
  <c r="DI21"/>
  <c r="DJ21" s="1"/>
  <c r="DK21" s="1" a="1"/>
  <c r="DI68"/>
  <c r="DJ68" s="1"/>
  <c r="DK68" s="1" a="1"/>
  <c r="DI49"/>
  <c r="DJ49" s="1"/>
  <c r="DK49" s="1" a="1"/>
  <c r="DF49" a="1"/>
  <c r="DI76"/>
  <c r="DJ76" s="1"/>
  <c r="DK76" s="1" a="1"/>
  <c r="DI40"/>
  <c r="DJ40" s="1"/>
  <c r="DK40" s="1" a="1"/>
  <c r="DI20"/>
  <c r="DJ20" s="1"/>
  <c r="DK20" s="1" a="1"/>
  <c r="DF20" a="1"/>
  <c r="DI18"/>
  <c r="DJ18" s="1"/>
  <c r="DK18" s="1" a="1"/>
  <c r="DF18" a="1"/>
  <c r="DI170"/>
  <c r="DJ170" s="1"/>
  <c r="DK170" s="1" a="1"/>
  <c r="DF170" a="1"/>
  <c r="DF163" a="1"/>
  <c r="DI163"/>
  <c r="DJ163" s="1"/>
  <c r="DK163" s="1" a="1"/>
  <c r="DF179" a="1"/>
  <c r="DI179"/>
  <c r="DJ179" s="1"/>
  <c r="DK179" s="1" a="1"/>
  <c r="DF38" a="1"/>
  <c r="DG38" s="1"/>
  <c r="DI162"/>
  <c r="DJ162" s="1"/>
  <c r="DK162" s="1" a="1"/>
  <c r="DI178"/>
  <c r="DJ178" s="1"/>
  <c r="DK178" s="1" a="1"/>
  <c r="DF178" a="1"/>
  <c r="DI164"/>
  <c r="DJ164" s="1"/>
  <c r="DK164" s="1" a="1"/>
  <c r="DF164" a="1"/>
  <c r="DF87" a="1"/>
  <c r="DG87" s="1"/>
  <c r="CU86"/>
  <c r="CV86" s="1"/>
  <c r="CW86" s="1"/>
  <c r="CN86"/>
  <c r="CO86" s="1"/>
  <c r="DF121"/>
  <c r="DG121"/>
  <c r="DL120"/>
  <c r="DK120"/>
  <c r="DF50" a="1"/>
  <c r="DG50" s="1"/>
  <c r="DF122" a="1"/>
  <c r="DF122" s="1"/>
  <c r="DI85"/>
  <c r="DJ85" s="1"/>
  <c r="DK85" s="1" a="1"/>
  <c r="DF85" a="1"/>
  <c r="DF56" a="1"/>
  <c r="DG56" s="1"/>
  <c r="DA91"/>
  <c r="DB91"/>
  <c r="DI32"/>
  <c r="DJ32" s="1"/>
  <c r="DK32" s="1" a="1"/>
  <c r="DF110" a="1"/>
  <c r="DG110" s="1"/>
  <c r="DL134"/>
  <c r="DK134"/>
  <c r="DI58"/>
  <c r="DJ58" s="1"/>
  <c r="DI39"/>
  <c r="DJ39" s="1"/>
  <c r="DK39" s="1" a="1"/>
  <c r="DF39" a="1"/>
  <c r="DF64" a="1"/>
  <c r="DG64" s="1"/>
  <c r="DF25" a="1"/>
  <c r="DG25" s="1"/>
  <c r="DI161"/>
  <c r="DJ161" s="1"/>
  <c r="DK161" s="1" a="1"/>
  <c r="DF161" a="1"/>
  <c r="DI31"/>
  <c r="DJ31" s="1"/>
  <c r="DK31" s="1" a="1"/>
  <c r="DI171"/>
  <c r="DJ171" s="1"/>
  <c r="DK171" s="1" a="1"/>
  <c r="DF171" a="1"/>
  <c r="DK88" a="1"/>
  <c r="DK88" s="1"/>
  <c r="DF128"/>
  <c r="CU110"/>
  <c r="CN110"/>
  <c r="CM129"/>
  <c r="CU134"/>
  <c r="CN134"/>
  <c r="CM155"/>
  <c r="CU165"/>
  <c r="CV165" s="1"/>
  <c r="CW165" s="1"/>
  <c r="CN165"/>
  <c r="CO165" s="1"/>
  <c r="CJ156"/>
  <c r="CK156"/>
  <c r="CH181"/>
  <c r="CU173"/>
  <c r="CV173" s="1"/>
  <c r="CW173" s="1"/>
  <c r="CN173"/>
  <c r="CO173" s="1"/>
  <c r="CU176"/>
  <c r="CV176" s="1"/>
  <c r="CW176" s="1"/>
  <c r="CN176"/>
  <c r="CO176" s="1"/>
  <c r="CU160"/>
  <c r="CV160" s="1"/>
  <c r="CW160" s="1"/>
  <c r="CN160"/>
  <c r="CO160" s="1"/>
  <c r="CN25"/>
  <c r="CU25"/>
  <c r="CM37"/>
  <c r="CW106"/>
  <c r="CU168"/>
  <c r="CV168" s="1"/>
  <c r="CW168" s="1"/>
  <c r="CN168"/>
  <c r="CO168" s="1"/>
  <c r="CW12"/>
  <c r="CU158"/>
  <c r="CV158" s="1"/>
  <c r="CW158" s="1"/>
  <c r="CN158"/>
  <c r="CO158" s="1"/>
  <c r="CU64"/>
  <c r="CN64"/>
  <c r="CM89"/>
  <c r="CJ157"/>
  <c r="CK157"/>
  <c r="CU166"/>
  <c r="CV166" s="1"/>
  <c r="CW166" s="1"/>
  <c r="CN166"/>
  <c r="CO166" s="1"/>
  <c r="CN38"/>
  <c r="CU38"/>
  <c r="CM63"/>
  <c r="CU167"/>
  <c r="CV167" s="1"/>
  <c r="CW167" s="1"/>
  <c r="CN167"/>
  <c r="CO167" s="1"/>
  <c r="CU175"/>
  <c r="CV175" s="1"/>
  <c r="CW175" s="1"/>
  <c r="CN175"/>
  <c r="CO175" s="1"/>
  <c r="CT183"/>
  <c r="CU174"/>
  <c r="CV174" s="1"/>
  <c r="CW174" s="1"/>
  <c r="CN174"/>
  <c r="CO174" s="1"/>
  <c r="CU159"/>
  <c r="CV159" s="1"/>
  <c r="CW159" s="1"/>
  <c r="CN159"/>
  <c r="CO159" s="1"/>
  <c r="DF171" l="1"/>
  <c r="DG171"/>
  <c r="DF31" a="1"/>
  <c r="DG31" s="1"/>
  <c r="DF39"/>
  <c r="DG39"/>
  <c r="DF58" a="1"/>
  <c r="DG58" s="1"/>
  <c r="DF32" a="1"/>
  <c r="DG32" s="1"/>
  <c r="DF85"/>
  <c r="DG85"/>
  <c r="DG164"/>
  <c r="DF164"/>
  <c r="DF162" a="1"/>
  <c r="DG162" s="1"/>
  <c r="DI156"/>
  <c r="DJ156" s="1"/>
  <c r="DK156" s="1" a="1"/>
  <c r="DF156" a="1"/>
  <c r="DK171"/>
  <c r="DL171"/>
  <c r="DK31"/>
  <c r="DL31"/>
  <c r="DK161"/>
  <c r="DL161"/>
  <c r="DL39"/>
  <c r="DK39"/>
  <c r="DL58"/>
  <c r="DK58" a="1"/>
  <c r="DK58" s="1"/>
  <c r="DK32"/>
  <c r="DL32"/>
  <c r="DL85"/>
  <c r="DK85"/>
  <c r="DK164"/>
  <c r="DL164"/>
  <c r="DL178"/>
  <c r="DK178"/>
  <c r="DL162"/>
  <c r="DK162"/>
  <c r="DF179"/>
  <c r="DG179"/>
  <c r="DF163"/>
  <c r="DG163"/>
  <c r="DL170"/>
  <c r="DK170"/>
  <c r="DK18"/>
  <c r="DL18"/>
  <c r="DL20"/>
  <c r="DK20"/>
  <c r="DL40"/>
  <c r="DK40"/>
  <c r="DL76"/>
  <c r="DK76"/>
  <c r="DK49"/>
  <c r="DL49"/>
  <c r="DL68"/>
  <c r="DK68"/>
  <c r="DF21"/>
  <c r="DG21"/>
  <c r="DK35"/>
  <c r="DL35"/>
  <c r="DL34"/>
  <c r="DK34"/>
  <c r="DF155"/>
  <c r="DG155"/>
  <c r="DF91" a="1"/>
  <c r="DI91"/>
  <c r="DJ91" s="1"/>
  <c r="DK91" s="1" a="1"/>
  <c r="DK86" a="1"/>
  <c r="DK86" s="1"/>
  <c r="DG129"/>
  <c r="DF129"/>
  <c r="DK63" a="1"/>
  <c r="DL63" s="1"/>
  <c r="DF25"/>
  <c r="DF64"/>
  <c r="DF110"/>
  <c r="DF56"/>
  <c r="DG122"/>
  <c r="DF50"/>
  <c r="DF87"/>
  <c r="DF38"/>
  <c r="DF69"/>
  <c r="DG114"/>
  <c r="DF23"/>
  <c r="DF36"/>
  <c r="DF54"/>
  <c r="DF60"/>
  <c r="DF62"/>
  <c r="DF27"/>
  <c r="DF83"/>
  <c r="DF152"/>
  <c r="DF13"/>
  <c r="DF72"/>
  <c r="DF42"/>
  <c r="DF70"/>
  <c r="DF78"/>
  <c r="DF74"/>
  <c r="DL84"/>
  <c r="DL82"/>
  <c r="DF28"/>
  <c r="DF30"/>
  <c r="DF44"/>
  <c r="DF66"/>
  <c r="DG108"/>
  <c r="DF46"/>
  <c r="DL88"/>
  <c r="DG134"/>
  <c r="DL50"/>
  <c r="DF120"/>
  <c r="DL38"/>
  <c r="DL36"/>
  <c r="DL54"/>
  <c r="DK60"/>
  <c r="DL62"/>
  <c r="DL42"/>
  <c r="DF105"/>
  <c r="DF52"/>
  <c r="DF65"/>
  <c r="DF77"/>
  <c r="DG112"/>
  <c r="DF84"/>
  <c r="DF82"/>
  <c r="DK108"/>
  <c r="DL46"/>
  <c r="CM157"/>
  <c r="DG161"/>
  <c r="DF161"/>
  <c r="DF178"/>
  <c r="DG178"/>
  <c r="DK179"/>
  <c r="DL179"/>
  <c r="DK163"/>
  <c r="DL163"/>
  <c r="DG170"/>
  <c r="DF170"/>
  <c r="DG18"/>
  <c r="DF18"/>
  <c r="DG20"/>
  <c r="DF20"/>
  <c r="DF40" a="1"/>
  <c r="DG40" s="1"/>
  <c r="DF76" a="1"/>
  <c r="DG76" s="1"/>
  <c r="DG49"/>
  <c r="DF49"/>
  <c r="DF68" a="1"/>
  <c r="DG68" s="1"/>
  <c r="DK21"/>
  <c r="DL21"/>
  <c r="DF35" a="1"/>
  <c r="DG35" s="1"/>
  <c r="DF34" a="1"/>
  <c r="DG34" s="1"/>
  <c r="DK155" a="1"/>
  <c r="DK155" s="1"/>
  <c r="DF175" a="1"/>
  <c r="DI175"/>
  <c r="DJ175" s="1"/>
  <c r="DK175" s="1" a="1"/>
  <c r="DI166"/>
  <c r="DJ166" s="1"/>
  <c r="DK166" s="1" a="1"/>
  <c r="DF166" a="1"/>
  <c r="DI158"/>
  <c r="DJ158" s="1"/>
  <c r="DK158" s="1" a="1"/>
  <c r="DF158" a="1"/>
  <c r="DI168"/>
  <c r="DJ168" s="1"/>
  <c r="DK168" s="1" a="1"/>
  <c r="DF168" a="1"/>
  <c r="DI37"/>
  <c r="DJ37" s="1"/>
  <c r="DF159" a="1"/>
  <c r="DI159"/>
  <c r="DJ159" s="1"/>
  <c r="DK159" s="1" a="1"/>
  <c r="DF167" a="1"/>
  <c r="DI167"/>
  <c r="DJ167" s="1"/>
  <c r="DK167" s="1" a="1"/>
  <c r="DI174"/>
  <c r="DJ174" s="1"/>
  <c r="DK174" s="1" a="1"/>
  <c r="DF174" a="1"/>
  <c r="DI176"/>
  <c r="DJ176" s="1"/>
  <c r="DK176" s="1" a="1"/>
  <c r="DF176" a="1"/>
  <c r="DF86" a="1"/>
  <c r="DG86" s="1"/>
  <c r="DK129" a="1"/>
  <c r="DK129" s="1"/>
  <c r="DF63"/>
  <c r="DG63"/>
  <c r="DI160"/>
  <c r="DJ160" s="1"/>
  <c r="DK160" s="1" a="1"/>
  <c r="DF160" a="1"/>
  <c r="DI173"/>
  <c r="DJ173" s="1"/>
  <c r="DK173" s="1" a="1"/>
  <c r="DF173" a="1"/>
  <c r="DI165"/>
  <c r="DJ165" s="1"/>
  <c r="DK165" s="1" a="1"/>
  <c r="DF165" a="1"/>
  <c r="DF89"/>
  <c r="DG89"/>
  <c r="DL89"/>
  <c r="CN155"/>
  <c r="CO155" s="1"/>
  <c r="CO134"/>
  <c r="CV110"/>
  <c r="CU129"/>
  <c r="CU155"/>
  <c r="CV134"/>
  <c r="CO110"/>
  <c r="CN129"/>
  <c r="CO129" s="1"/>
  <c r="CV38"/>
  <c r="CU63"/>
  <c r="CV64"/>
  <c r="CU89"/>
  <c r="CV25"/>
  <c r="CU37"/>
  <c r="CU91" s="1"/>
  <c r="CK181"/>
  <c r="CH183"/>
  <c r="CM156"/>
  <c r="CJ181"/>
  <c r="CJ183" s="1"/>
  <c r="CO38"/>
  <c r="CN63"/>
  <c r="CO63" s="1"/>
  <c r="CU157"/>
  <c r="CV157" s="1"/>
  <c r="CW157" s="1"/>
  <c r="CN157"/>
  <c r="CO157" s="1"/>
  <c r="CO64"/>
  <c r="CN89"/>
  <c r="CO89" s="1"/>
  <c r="CO25"/>
  <c r="CN37"/>
  <c r="CM91"/>
  <c r="DL86" l="1"/>
  <c r="DF181" a="1"/>
  <c r="DI181"/>
  <c r="DJ181" s="1"/>
  <c r="DI183"/>
  <c r="DK165"/>
  <c r="DL165"/>
  <c r="DK173"/>
  <c r="DL173"/>
  <c r="DK160"/>
  <c r="DL160"/>
  <c r="DK176"/>
  <c r="DL176"/>
  <c r="DL174"/>
  <c r="DK174"/>
  <c r="DF167"/>
  <c r="DG167"/>
  <c r="DF159"/>
  <c r="DG159"/>
  <c r="DK37" a="1"/>
  <c r="DK37" s="1"/>
  <c r="DK168"/>
  <c r="DL168"/>
  <c r="DL158"/>
  <c r="DK158"/>
  <c r="DL166"/>
  <c r="DK166"/>
  <c r="DF175"/>
  <c r="DG175"/>
  <c r="DK91"/>
  <c r="DL91"/>
  <c r="DG156"/>
  <c r="DF156"/>
  <c r="DL129"/>
  <c r="DF86"/>
  <c r="DL155"/>
  <c r="DF34"/>
  <c r="DF35"/>
  <c r="DF68"/>
  <c r="DF76"/>
  <c r="DF40"/>
  <c r="DF162"/>
  <c r="DF32"/>
  <c r="DF58"/>
  <c r="DF31"/>
  <c r="DG165"/>
  <c r="DF165"/>
  <c r="DF173"/>
  <c r="DG173"/>
  <c r="DG160"/>
  <c r="DF160"/>
  <c r="DG176"/>
  <c r="DF176"/>
  <c r="DG174"/>
  <c r="DF174"/>
  <c r="DK167"/>
  <c r="DL167"/>
  <c r="DK159"/>
  <c r="DL159"/>
  <c r="DF37" a="1"/>
  <c r="DF37" s="1"/>
  <c r="DG168"/>
  <c r="DF168"/>
  <c r="DG158"/>
  <c r="DF158"/>
  <c r="DF166"/>
  <c r="DG166"/>
  <c r="DK175"/>
  <c r="DL175"/>
  <c r="DI157"/>
  <c r="DJ157" s="1"/>
  <c r="DK157" s="1" a="1"/>
  <c r="DF157" a="1"/>
  <c r="DF91"/>
  <c r="DG91"/>
  <c r="DK156"/>
  <c r="DL156"/>
  <c r="DK63"/>
  <c r="CW110"/>
  <c r="CV129"/>
  <c r="CW129" s="1"/>
  <c r="CW134"/>
  <c r="CV155"/>
  <c r="CW155" s="1"/>
  <c r="CO37"/>
  <c r="CN91"/>
  <c r="CO91" s="1"/>
  <c r="CU156"/>
  <c r="CM181"/>
  <c r="CM183" s="1"/>
  <c r="CN156"/>
  <c r="CW25"/>
  <c r="CV37"/>
  <c r="CW64"/>
  <c r="CV89"/>
  <c r="CW38"/>
  <c r="CV63"/>
  <c r="CW63" s="1"/>
  <c r="CK183"/>
  <c r="DK157" l="1"/>
  <c r="DL157"/>
  <c r="DF181"/>
  <c r="DG181"/>
  <c r="DG37"/>
  <c r="DL37"/>
  <c r="DG157"/>
  <c r="DF157"/>
  <c r="DF183" a="1"/>
  <c r="DF183" s="1"/>
  <c r="DJ183"/>
  <c r="DL181"/>
  <c r="DK181" a="1"/>
  <c r="DK181" s="1"/>
  <c r="CV91"/>
  <c r="CW37"/>
  <c r="CN181"/>
  <c r="CO156"/>
  <c r="CU181"/>
  <c r="CU183" s="1"/>
  <c r="CV156"/>
  <c r="DK183" l="1" a="1"/>
  <c r="DK183" s="1"/>
  <c r="DG183"/>
  <c r="CO181"/>
  <c r="CN183"/>
  <c r="CV181"/>
  <c r="CW156"/>
  <c r="DL183" l="1"/>
  <c r="CW181"/>
  <c r="CV183"/>
  <c r="CO183"/>
  <c r="CW183" l="1"/>
  <c r="DK12" l="1" a="1"/>
  <c r="DH12" l="1"/>
  <c r="DK12" s="1"/>
  <c r="DJ12"/>
  <c r="DL12" s="1"/>
</calcChain>
</file>

<file path=xl/comments1.xml><?xml version="1.0" encoding="utf-8"?>
<comments xmlns="http://schemas.openxmlformats.org/spreadsheetml/2006/main">
  <authors>
    <author>George.Pavelis</author>
    <author>Pavelis</author>
    <author>A satisfied Microsoft Office user</author>
    <author>douglas.helms</author>
  </authors>
  <commentList>
    <comment ref="A6" authorId="0">
      <text>
        <r>
          <rPr>
            <sz val="8"/>
            <color indexed="81"/>
            <rFont val="Tahoma"/>
            <charset val="1"/>
          </rPr>
          <t xml:space="preserve">Row 12 for 1935-1936 includes July-December data for calendar year 1935 and January-June data for calendar year 1936. From 1844 through 1976 the federal FY ran from July1 through the following June 30.  The federal fiscal year now runs from October 1 through September 30 of the following year. 
</t>
        </r>
      </text>
    </comment>
    <comment ref="B6" authorId="0">
      <text>
        <r>
          <rPr>
            <sz val="8"/>
            <color indexed="81"/>
            <rFont val="Tahoma"/>
            <family val="2"/>
          </rPr>
          <t>Implicit Price deflator for Nondefense Government Consumption Expenditures and Gross Investment
Source 2009 Revision of the National Income and Product Accounts,Bureau of Economic Analysis.http://www.bea.gov.</t>
        </r>
      </text>
    </comment>
    <comment ref="C6" authorId="0">
      <text>
        <r>
          <rPr>
            <sz val="8"/>
            <color indexed="81"/>
            <rFont val="Tahoma"/>
            <family val="2"/>
          </rPr>
          <t xml:space="preserve">George.Pavelis:Multiplier =  (2009 GDP index/GDP index for year). (2009 index = 108.622).2009 index based on 2nd quarter.  Indices for 2010-2012 not changed from 2009 pending release of corresponding indexes.
</t>
        </r>
      </text>
    </comment>
    <comment ref="D6" authorId="0">
      <text>
        <r>
          <rPr>
            <sz val="8"/>
            <color indexed="81"/>
            <rFont val="Tahoma"/>
            <family val="2"/>
          </rPr>
          <t xml:space="preserve">Includes Conservation Technical Assistance, Plant Materials, Soil Survey, Snow Surveys, and other activities.
</t>
        </r>
      </text>
    </comment>
    <comment ref="F6" authorId="0">
      <text>
        <r>
          <rPr>
            <b/>
            <sz val="8"/>
            <color indexed="81"/>
            <rFont val="Tahoma"/>
            <family val="2"/>
          </rPr>
          <t>G</t>
        </r>
        <r>
          <rPr>
            <sz val="8"/>
            <color indexed="81"/>
            <rFont val="Tahoma"/>
            <family val="2"/>
          </rPr>
          <t xml:space="preserve">eorge.Pavelis:Since 2007, watershed planning,and river basin surveys and planning are combined in Watershed Surveys and Planning. </t>
        </r>
        <r>
          <rPr>
            <sz val="8"/>
            <color indexed="81"/>
            <rFont val="Tahoma"/>
            <family val="2"/>
          </rPr>
          <t xml:space="preserve">
</t>
        </r>
      </text>
    </comment>
    <comment ref="G6" authorId="0">
      <text>
        <r>
          <rPr>
            <sz val="8"/>
            <color indexed="81"/>
            <rFont val="Tahoma"/>
            <family val="2"/>
          </rPr>
          <t xml:space="preserve">Since 2007, watershed planning,and river basin surveys and planning are combined in Watershed Surveys and Planning. </t>
        </r>
        <r>
          <rPr>
            <sz val="8"/>
            <color indexed="81"/>
            <rFont val="Tahoma"/>
            <family val="2"/>
          </rPr>
          <t xml:space="preserve">
</t>
        </r>
      </text>
    </comment>
    <comment ref="H6" authorId="0">
      <text>
        <r>
          <rPr>
            <sz val="8"/>
            <color indexed="81"/>
            <rFont val="Tahoma"/>
            <family val="2"/>
          </rPr>
          <t xml:space="preserve">Beginning 1996,  watershed planning,and river basin surveys and planning are combined in the single program  on Watershed Surveys and Planning. 
</t>
        </r>
      </text>
    </comment>
    <comment ref="I6" authorId="0">
      <text>
        <r>
          <rPr>
            <sz val="8"/>
            <color indexed="81"/>
            <rFont val="Tahoma"/>
            <family val="2"/>
          </rPr>
          <t xml:space="preserve">
Includes TA for PL534,PL566 and emergency watersheds.</t>
        </r>
      </text>
    </comment>
    <comment ref="J6" authorId="0">
      <text>
        <r>
          <rPr>
            <sz val="8"/>
            <color indexed="81"/>
            <rFont val="Tahoma"/>
            <family val="2"/>
          </rPr>
          <t>Includes FA for PL534,PL566 and emergency watersheds.</t>
        </r>
      </text>
    </comment>
    <comment ref="K6" authorId="0">
      <text>
        <r>
          <rPr>
            <sz val="8"/>
            <color indexed="81"/>
            <rFont val="Tahoma"/>
            <family val="2"/>
          </rPr>
          <t xml:space="preserve">
Includes TA  and FA for PL534,PL566 and emergency watersheds.</t>
        </r>
      </text>
    </comment>
    <comment ref="L6" authorId="0">
      <text>
        <r>
          <rPr>
            <sz val="8"/>
            <color indexed="81"/>
            <rFont val="Tahoma"/>
            <family val="2"/>
          </rPr>
          <t>11/9/09:  Classed with discretionary programs in this workbook. This program can receive both  discretionary and mandatory funding.
(Zinn, Jeffrey A.Congressional research Service 1/9/07, report code RS22243)..)</t>
        </r>
      </text>
    </comment>
    <comment ref="M6" authorId="0">
      <text>
        <r>
          <rPr>
            <sz val="8"/>
            <color indexed="81"/>
            <rFont val="Tahoma"/>
            <family val="2"/>
          </rPr>
          <t xml:space="preserve">11/9/09:  Classed with discretionary programs in this workbook. This program can receive both  discretionary and mandatory funding.
(Zinn, Jeffrey A.Congressional research Service 1/9/07, report code RS22243.
</t>
        </r>
      </text>
    </comment>
    <comment ref="N6" authorId="0">
      <text>
        <r>
          <rPr>
            <sz val="8"/>
            <color indexed="81"/>
            <rFont val="Tahoma"/>
            <family val="2"/>
          </rPr>
          <t xml:space="preserve">11/9/09:  Classed with discretionary programs in this workbook. This program can receive both  discretionary and mandatory funding.
(Zinn, Jeffrey A.Congressional research Service 1/9/07, report code RS22243.
</t>
        </r>
      </text>
    </comment>
    <comment ref="O6" authorId="1">
      <text>
        <r>
          <rPr>
            <sz val="8"/>
            <color indexed="81"/>
            <rFont val="Tahoma"/>
            <family val="2"/>
          </rPr>
          <t xml:space="preserve">Estimates for 1998-2005 verified or corrected against USDA/OBPA Department-wide Budget Outlay &amp; Summary for FY 1998-2005.
</t>
        </r>
      </text>
    </comment>
    <comment ref="P6" authorId="1">
      <text>
        <r>
          <rPr>
            <sz val="8"/>
            <color indexed="81"/>
            <rFont val="Tahoma"/>
            <family val="2"/>
          </rPr>
          <t xml:space="preserve">Estimates for 1998-2005 verified or corrected against USDA/OBPA Department-wide Budget Outlay &amp; Summary for FY 1998-2005.
</t>
        </r>
      </text>
    </comment>
    <comment ref="Q6" authorId="1">
      <text>
        <r>
          <rPr>
            <sz val="8"/>
            <color indexed="81"/>
            <rFont val="Tahoma"/>
            <family val="2"/>
          </rPr>
          <t xml:space="preserve">Estimates for 1998-2005 verified or corrected against USDA/OBPA Department-wide Budget Outlay &amp; Summary for FY 1998-2005.
</t>
        </r>
      </text>
    </comment>
    <comment ref="R6" authorId="1">
      <text>
        <r>
          <rPr>
            <sz val="8"/>
            <color indexed="81"/>
            <rFont val="Tahoma"/>
            <family val="2"/>
          </rPr>
          <t>Estimates for 1998-2005 verified or corrected against USDA/OBPA Department-wide Budget Outlay Summary for FY 1998-2005. This program repealed in 1996 Farm Bill.</t>
        </r>
        <r>
          <rPr>
            <sz val="8"/>
            <color indexed="81"/>
            <rFont val="Tahoma"/>
            <family val="2"/>
          </rPr>
          <t xml:space="preserve">
</t>
        </r>
      </text>
    </comment>
    <comment ref="S6" authorId="1">
      <text>
        <r>
          <rPr>
            <sz val="8"/>
            <color indexed="81"/>
            <rFont val="Tahoma"/>
            <family val="2"/>
          </rPr>
          <t>Pavelis:Estimates for 1998-2005 verified or corrected against USDA/OBPA Department-wide Budget Outlay Summary for FY 1998-2005. This program repealed in 1996 Farm Bill.</t>
        </r>
        <r>
          <rPr>
            <sz val="8"/>
            <color indexed="81"/>
            <rFont val="Tahoma"/>
            <family val="2"/>
          </rPr>
          <t xml:space="preserve">
</t>
        </r>
      </text>
    </comment>
    <comment ref="X6" authorId="1">
      <text>
        <r>
          <rPr>
            <sz val="8"/>
            <color indexed="81"/>
            <rFont val="Tahoma"/>
            <family val="2"/>
          </rPr>
          <t>Estimates for 1998-2005 verified or corrected against USDA/OBPA Department-wide Budget Outlay Summary for FY 1998-2005. This program repealed in 1996 Farm Bill.</t>
        </r>
        <r>
          <rPr>
            <sz val="8"/>
            <color indexed="81"/>
            <rFont val="Tahoma"/>
            <family val="2"/>
          </rPr>
          <t xml:space="preserve">
</t>
        </r>
      </text>
    </comment>
    <comment ref="Y6" authorId="1">
      <text>
        <r>
          <rPr>
            <sz val="8"/>
            <color indexed="81"/>
            <rFont val="Tahoma"/>
            <family val="2"/>
          </rPr>
          <t>Estimates for 1998-2005 verified or corrected against USDA/OBPA Department-wide Budget Outlay Summary for FY 1998-2005. This program repealed in 1996 Farm Bill.</t>
        </r>
        <r>
          <rPr>
            <sz val="8"/>
            <color indexed="81"/>
            <rFont val="Tahoma"/>
            <family val="2"/>
          </rPr>
          <t xml:space="preserve">
</t>
        </r>
      </text>
    </comment>
    <comment ref="Z6" authorId="1">
      <text>
        <r>
          <rPr>
            <sz val="8"/>
            <color indexed="81"/>
            <rFont val="Tahoma"/>
            <family val="2"/>
          </rPr>
          <t>Estimates for 1998-2005 verified or corrected against USDA/OBPA Department-wide Budget Outlay Summary for FY 1998-2005. This program repealed in 1996 Farm Bill.</t>
        </r>
        <r>
          <rPr>
            <sz val="8"/>
            <color indexed="81"/>
            <rFont val="Tahoma"/>
            <family val="2"/>
          </rPr>
          <t xml:space="preserve">
</t>
        </r>
      </text>
    </comment>
    <comment ref="AK6" authorId="0">
      <text>
        <r>
          <rPr>
            <sz val="8"/>
            <color indexed="81"/>
            <rFont val="Tahoma"/>
            <family val="2"/>
          </rPr>
          <t xml:space="preserve">Gpavelis:Available historical actual outlays abstracted from annual volumes of Agricultural Statistics.
</t>
        </r>
      </text>
    </comment>
    <comment ref="AL6" authorId="0">
      <text>
        <r>
          <rPr>
            <sz val="8"/>
            <color indexed="81"/>
            <rFont val="Tahoma"/>
            <family val="2"/>
          </rPr>
          <t xml:space="preserve">
GPavelis:SCS did receive TA transfer moneys from ASCS for the ACP and other programs.  This has always been difficult to run down with respect to individual programs.The TA data here for 1937-1982 are figured as 6.2 % of FA, based on actual TA and FA esimates in the original ERS/USDA Agricultural Resources and Environmental Indicators report 
(USDA Ag Handbook 705, 1994).  TA for the ACP assumed to be zero after the program was repealed in 1996. remainiong FA ammounts beyond 2006 used to service remaining contracts. </t>
        </r>
      </text>
    </comment>
    <comment ref="AM6" authorId="0">
      <text>
        <r>
          <rPr>
            <sz val="8"/>
            <color indexed="81"/>
            <rFont val="Tahoma"/>
            <family val="2"/>
          </rPr>
          <t xml:space="preserve">Gpavelis: Estimates for 1998-2005 verified or corrected against USDA/OBPA Department-wide Budget Outlay Summary for FY 1998-2005. This program repealed in 1996 Farm Bill.
</t>
        </r>
      </text>
    </comment>
    <comment ref="AN6" authorId="0">
      <text>
        <r>
          <rPr>
            <sz val="8"/>
            <color indexed="81"/>
            <rFont val="Tahoma"/>
            <family val="2"/>
          </rPr>
          <t>Estimates for 1998-2005 verified or corrected against USDA/OBPA Department-wide Budget Outlay Summary for FY 1998-2005. This program repealed in 1996 Farm Bill.
.- 5.29.08:I believe SCS did receive TA moneys from ASCS for the ACP and other programs.  This has always been difficult to run down with respect to individual programs.See the comment in the TA headin
D</t>
        </r>
      </text>
    </comment>
    <comment ref="AO6" authorId="0">
      <text>
        <r>
          <rPr>
            <sz val="8"/>
            <color indexed="81"/>
            <rFont val="Tahoma"/>
            <family val="2"/>
          </rPr>
          <t>GPavelis:The 2008 Farm Act replaced the Ground and Surface Water Program, a subset program of EQIP, with the Agr Water Enhancement Pprogram (AWEP)., funded at $73 million in 2009,2010, $74 Million in 2011, and ($60 million in 2012.Another EQIP subset is the Conservation Innovation Grant Program funded at $37.5 million, for Fy 2009 through 2012. AnotherOther EQIP subsets include the Cooperative Conservation Partnership Initiative,, the Organic Program Initiative and the Air Quality Initiative. The Chesapeake Bay Watershed Inititive  is also a subset of EQIP, and was budgeted at $23 million in FY2009, $43 million for FY2010 and $72 million for FY2011.</t>
        </r>
      </text>
    </comment>
    <comment ref="AP6" authorId="0">
      <text>
        <r>
          <rPr>
            <sz val="8"/>
            <color indexed="81"/>
            <rFont val="Tahoma"/>
            <family val="2"/>
          </rPr>
          <t>GPavelis:The 2008 Farm Act replaced the Ground and Surface Water Program, a subset program of EQIP, with the Agr Water Enhancement Pprogram (AWEP)., funded at $73 million in 2009,2010, $74 Million in 2011, and ($60 million in 2012.Another EQIP subset is the Conservation Innovation Grant Program funded at $37.5 million, for Fy 2009 through 2012. AnotherOther EQIP subsets include the Cooperative Conservation Partnership Initiative,, the Organic Program Initiative and the Air Quality Initiative. The Chesapeake Bay Watershed Inititive  is also a subset of EQIP, and was budgeted at $23 million in FY2009, $43 million for FY2010 and $72 million for FY2011.</t>
        </r>
      </text>
    </comment>
    <comment ref="AQ6" authorId="0">
      <text>
        <r>
          <rPr>
            <sz val="8"/>
            <color indexed="81"/>
            <rFont val="Tahoma"/>
            <family val="2"/>
          </rPr>
          <t>GPavelis:The 2008 Farm Act replaced the Ground and Surface Water Program, a subset program of EQIP, with the Agr Water Enhancement Pprogram (AWEP)., funded at $73 million in 2009,2010, $74 Million in 2011, and ($60 million in 2012.Another EQIP subset is the Conservation Innovation Grant Program funded at $37.5 million, for Fy 2009 through 2012. AnotherOther EQIP subsets include the Cooperative Conservation Partnership Initiative,, the Organic Program Initiative and the Air Quality Initiative. The Chesapeake Bay Watershed Inititive  is also a subset of EQIP, and was budgeted at $23 million in FY2009, $43 million for FY2010 and $72 million for FY2011.</t>
        </r>
      </text>
    </comment>
    <comment ref="AR6" authorId="0">
      <text>
        <r>
          <rPr>
            <sz val="8"/>
            <color indexed="81"/>
            <rFont val="Tahoma"/>
            <family val="2"/>
          </rPr>
          <t xml:space="preserve">Beginning 2007 about 9.9 percent allocated toTA in WRP. 
</t>
        </r>
      </text>
    </comment>
    <comment ref="AU6" authorId="0">
      <text>
        <r>
          <rPr>
            <b/>
            <sz val="8"/>
            <color indexed="81"/>
            <rFont val="Tahoma"/>
            <family val="2"/>
          </rPr>
          <t>From 2007 on, TA estimated at 5% of program funds.</t>
        </r>
        <r>
          <rPr>
            <sz val="8"/>
            <color indexed="81"/>
            <rFont val="Tahoma"/>
            <family val="2"/>
          </rPr>
          <t xml:space="preserve">
</t>
        </r>
      </text>
    </comment>
    <comment ref="AX6" authorId="0">
      <text>
        <r>
          <rPr>
            <sz val="8"/>
            <color indexed="81"/>
            <rFont val="Tahoma"/>
            <family val="2"/>
          </rPr>
          <t>Based on Fy2007, TA forward  for WHIP assumed at about 35% of program total.</t>
        </r>
        <r>
          <rPr>
            <sz val="8"/>
            <color indexed="81"/>
            <rFont val="Tahoma"/>
            <family val="2"/>
          </rPr>
          <t xml:space="preserve">
</t>
        </r>
      </text>
    </comment>
    <comment ref="BD6" authorId="0">
      <text>
        <r>
          <rPr>
            <sz val="8"/>
            <color indexed="81"/>
            <rFont val="Tahoma"/>
            <family val="2"/>
          </rPr>
          <t xml:space="preserve">Shown as FSA program for Biomass Crop Assistance Program (BCAP in OBPA Budget Summary for FY2011 and authorized in the Food , Conservation and Energy Act of 2008.
</t>
        </r>
      </text>
    </comment>
    <comment ref="BE6" authorId="0">
      <text>
        <r>
          <rPr>
            <sz val="8"/>
            <color indexed="81"/>
            <rFont val="Tahoma"/>
            <family val="2"/>
          </rPr>
          <t>The 2008 Food, Conservation, and Energy Act replaced the Conservation Security Program with the Conservation Stewardship Program. Columns 54-56 combine expenditures for the two programs. Based on FSA transfers for TA to NRCS under ACP and similar programs, TA forward  for CSP assumed at about 10% of program total, with the balance allocated to FA..</t>
        </r>
      </text>
    </comment>
    <comment ref="BF6" authorId="0">
      <text>
        <r>
          <rPr>
            <sz val="8"/>
            <color indexed="81"/>
            <rFont val="Tahoma"/>
            <family val="2"/>
          </rPr>
          <t>The 2008 Food, Conservation, and Energy Act replaced the Conservation Security Program with the Conservation Stewardship Program. Columns 54-56 combine expenditures for the two programs. Based on FSA transfers for TA to NRCS under ACP and similar programs, TA forward  for CSP assumed at about 10% of program total, with the balance allocated to FA..</t>
        </r>
      </text>
    </comment>
    <comment ref="BG6" authorId="0">
      <text>
        <r>
          <rPr>
            <sz val="8"/>
            <color indexed="81"/>
            <rFont val="Tahoma"/>
            <family val="2"/>
          </rPr>
          <t>The 2008 Food, Conservation, and Energy Act replaced the Conservation Security Program with the Conservation Stewardship Program. Columns 54-56 combine expenditures for the two programs. Based on FSA transfers for TA to NRCS under ACP and similar programs, TA forward  for CSP assumed at about 10% of program total, with the balance allocated to FA..</t>
        </r>
      </text>
    </comment>
    <comment ref="BH6" authorId="0">
      <text>
        <r>
          <rPr>
            <sz val="8"/>
            <color indexed="81"/>
            <rFont val="Tahoma"/>
            <family val="2"/>
          </rPr>
          <t xml:space="preserve">The Food, Conservation and Energy Act of 2008 authorized $15million for the Agr. Mgmnt Assistance Program in each of the years FY2009 and FY2010, of which at least $7.5 million would be allocated to NRCS for risk-mitigating cost-sharing in areas where participation in the Federal Crop Insurance Program is low. NRCS has leadership for the conservation provisions of AMA. The Agricultural Marketing Service (AMS) is responsible for an organic certification cost-share program and the Risk Management Agency (RMA) is responsible for mitigation of financial risk. 
AMA is authorized under the Agricultural Risk Protection Act of 2000, the Farm Security and Rural Investment Act of 2002, (2002 Farm Bill), and further amended by The Food, Conservation, and Energy Act of 2008.
</t>
        </r>
      </text>
    </comment>
    <comment ref="BI6" authorId="0">
      <text>
        <r>
          <rPr>
            <b/>
            <sz val="8"/>
            <color indexed="81"/>
            <rFont val="Tahoma"/>
            <family val="2"/>
          </rPr>
          <t>George.Pavelis: 10/2/2010:</t>
        </r>
        <r>
          <rPr>
            <sz val="8"/>
            <color indexed="81"/>
            <rFont val="Tahoma"/>
            <family val="2"/>
          </rPr>
          <t xml:space="preserve">
 This short-lived program (1996 to 2002) in essence would serve as a substitute for CRP, WRP, and EQIP by requiring CFO participants to forego participation in the other programs in return for receiving payments that the “owner or producer would have received” under the other programs. Authorized in 1996, this program never received significant funding support; appropriators generally instructed USDA that it could not spend money to carry out the program. Original authorization anticipated $197 million would be allowed through FY2002.</t>
        </r>
      </text>
    </comment>
    <comment ref="BJ6" authorId="0">
      <text>
        <r>
          <rPr>
            <sz val="8"/>
            <color indexed="81"/>
            <rFont val="Tahoma"/>
            <family val="2"/>
          </rPr>
          <t xml:space="preserve">Shown as FSA program in OBPA Budget Summary fro FY2011 and authorized in the Food , Conservation and Energy Act of 2008.
</t>
        </r>
      </text>
    </comment>
    <comment ref="BK6" authorId="0">
      <text>
        <r>
          <rPr>
            <sz val="8"/>
            <color indexed="81"/>
            <rFont val="Tahoma"/>
            <family val="2"/>
          </rPr>
          <t xml:space="preserve">The Food, Conservation and Energy Act of 2008 newly authorized mandatory funding through the CCC for the HFRP, beginning in FY2009 progam.
</t>
        </r>
      </text>
    </comment>
    <comment ref="BN6" authorId="0">
      <text>
        <r>
          <rPr>
            <sz val="8"/>
            <color indexed="81"/>
            <rFont val="Tahoma"/>
            <family val="2"/>
          </rPr>
          <t>Data for 1986-2007 from FSA report  CRP Summary and Enrollment Statistics . April 2008 (A. Barbarika). Data for 2010 from CRP Status report 1/31/09 (A.Barbarika). Data . 2008 data from A. Barbarika and OBPA USDA budget summaries for FY2009 and 2010.</t>
        </r>
      </text>
    </comment>
    <comment ref="BO6" authorId="0">
      <text>
        <r>
          <rPr>
            <sz val="8"/>
            <color indexed="81"/>
            <rFont val="Tahoma"/>
            <family val="2"/>
          </rPr>
          <t>Data for 1986-2007 from FSA report  CRP Summary and Enrollment Statistics . April 2008 (A. Barbarika). Data for 2010 from CRP Status report 1/31/09 (A.Barbarika). Data . 2008 data from A. Barbarika and OBPA USDA budget summaries for FY2009 and 2010.</t>
        </r>
      </text>
    </comment>
    <comment ref="BP6" authorId="0">
      <text>
        <r>
          <rPr>
            <sz val="8"/>
            <color indexed="81"/>
            <rFont val="Tahoma"/>
            <family val="2"/>
          </rPr>
          <t>Data for 1986-2007 from FSA report  CRP Summary and Enrollment Statistics . April 2008 (A. Barbarika). Data for 2010 from CRP Status report 1/31/09 (A.Barbarika). Data . 2008 data from A. Barbarika and OBPA USDA budget summaries for FY2009 and 2010.</t>
        </r>
      </text>
    </comment>
    <comment ref="BU6" authorId="0">
      <text>
        <r>
          <rPr>
            <sz val="8"/>
            <color indexed="81"/>
            <rFont val="Tahoma"/>
            <family val="2"/>
          </rPr>
          <t>GePavelis; Discrepancies between cols.BU and BV due to rounding. Col BV consisdered the control.</t>
        </r>
      </text>
    </comment>
    <comment ref="DC6" authorId="0">
      <text>
        <r>
          <rPr>
            <sz val="8"/>
            <color indexed="81"/>
            <rFont val="Tahoma"/>
            <family val="2"/>
          </rPr>
          <t xml:space="preserve">
TA for ASCS &amp; FSA now typically performed by NRCS or other agencies through fund transfers or reimbursement.</t>
        </r>
      </text>
    </comment>
    <comment ref="DH6" authorId="0">
      <text>
        <r>
          <rPr>
            <sz val="8"/>
            <color indexed="81"/>
            <rFont val="Tahoma"/>
            <family val="2"/>
          </rPr>
          <t xml:space="preserve">
TA for ASCS &amp; FSA now typically performed by NRCS or other agencies through fund transfers or reimbursement.</t>
        </r>
      </text>
    </comment>
    <comment ref="DK6" authorId="0">
      <text>
        <r>
          <rPr>
            <sz val="8"/>
            <color indexed="81"/>
            <rFont val="Tahoma"/>
            <family val="2"/>
          </rPr>
          <t xml:space="preserve">TA for ASCS &amp; FSA now typically performed by NRCS or other agencies through fund transfers or reimbursement.
</t>
        </r>
      </text>
    </comment>
    <comment ref="F41" authorId="2">
      <text>
        <r>
          <rPr>
            <sz val="8"/>
            <color indexed="8"/>
            <rFont val="Tahoma"/>
            <family val="2"/>
          </rPr>
          <t>In 1964 program is titled "Small Watershed Investigation and Planning" under Watershed Protection.</t>
        </r>
      </text>
    </comment>
    <comment ref="G41" authorId="2">
      <text>
        <r>
          <rPr>
            <sz val="8"/>
            <color indexed="8"/>
            <rFont val="Tahoma"/>
            <family val="2"/>
          </rPr>
          <t>In 1964 program is titled "River Basin Program Development and Coordination" under Watershed Protection.</t>
        </r>
      </text>
    </comment>
    <comment ref="F42" authorId="2">
      <text>
        <r>
          <rPr>
            <sz val="8"/>
            <color indexed="8"/>
            <rFont val="Tahoma"/>
            <family val="2"/>
          </rPr>
          <t>In 1965 program is called "Small Watershed Project Investigation and Planning" under Watershed Planning.</t>
        </r>
      </text>
    </comment>
    <comment ref="G46" authorId="2">
      <text>
        <r>
          <rPr>
            <sz val="8"/>
            <color indexed="8"/>
            <rFont val="Tahoma"/>
            <family val="2"/>
          </rPr>
          <t>In 1969 program is titled "River Basin Surveys and Investigations."</t>
        </r>
      </text>
    </comment>
    <comment ref="Q61" authorId="0">
      <text>
        <r>
          <rPr>
            <sz val="8"/>
            <color indexed="81"/>
            <rFont val="Tahoma"/>
            <family val="2"/>
          </rPr>
          <t>Gpavelis, 5.28.08: 1989-2002 totals for FIP from total outlays listed  page 17g-92 in NRCS Explanatory Notes for FY2004.  Language therin also indicatethat 10 % of outlays are allocated to State Forestersto provide Technical assistance to cooperating landowners.</t>
        </r>
      </text>
    </comment>
    <comment ref="AM67" authorId="3">
      <text>
        <r>
          <rPr>
            <sz val="8"/>
            <color indexed="81"/>
            <rFont val="Tahoma"/>
            <family val="2"/>
          </rPr>
          <t xml:space="preserve">Gpavelis. ACP repealed in 1996. ACP estimates for 1989-1998, edited from </t>
        </r>
        <r>
          <rPr>
            <u/>
            <sz val="8"/>
            <color indexed="81"/>
            <rFont val="Tahoma"/>
            <family val="2"/>
          </rPr>
          <t xml:space="preserve">Agricultural Statistics </t>
        </r>
        <r>
          <rPr>
            <sz val="8"/>
            <color indexed="81"/>
            <rFont val="Tahoma"/>
            <family val="2"/>
          </rPr>
          <t>annual. FSA issued last annual ACP report for 1998.</t>
        </r>
        <r>
          <rPr>
            <sz val="8"/>
            <color indexed="81"/>
            <rFont val="Tahoma"/>
            <family val="2"/>
          </rPr>
          <t xml:space="preserve">
</t>
        </r>
      </text>
    </comment>
    <comment ref="J73" authorId="0">
      <text>
        <r>
          <rPr>
            <b/>
            <sz val="8"/>
            <color indexed="81"/>
            <rFont val="Tahoma"/>
            <family val="2"/>
          </rPr>
          <t>George.Pavelis:5.29.08.No financial assistance indicated for FY1995.</t>
        </r>
        <r>
          <rPr>
            <sz val="8"/>
            <color indexed="81"/>
            <rFont val="Tahoma"/>
            <family val="2"/>
          </rPr>
          <t xml:space="preserve">
</t>
        </r>
      </text>
    </comment>
    <comment ref="H74" authorId="0">
      <text>
        <r>
          <rPr>
            <sz val="8"/>
            <color indexed="81"/>
            <rFont val="Tahoma"/>
            <family val="2"/>
          </rPr>
          <t xml:space="preserve">Beginning 1996,  watershed planning,and river basin surveys and planning are combined in the single program  on Watershed Surveys and Planning. 
</t>
        </r>
      </text>
    </comment>
    <comment ref="Q81" authorId="0">
      <text>
        <r>
          <rPr>
            <sz val="8"/>
            <color indexed="81"/>
            <rFont val="Tahoma"/>
            <family val="2"/>
          </rPr>
          <t>Gpavelis, 5.29.08: estimate for 2003 from p.
17-70 of NRCS Explanatory Notes for FY2004.</t>
        </r>
      </text>
    </comment>
    <comment ref="AU81" authorId="0">
      <text>
        <r>
          <rPr>
            <b/>
            <sz val="8"/>
            <color indexed="81"/>
            <rFont val="Tahoma"/>
            <family val="2"/>
          </rPr>
          <t>Gpavelis</t>
        </r>
        <r>
          <rPr>
            <sz val="8"/>
            <color indexed="81"/>
            <rFont val="Tahoma"/>
            <family val="2"/>
          </rPr>
          <t xml:space="preserve">
, 5.29.08: Provisionally estimated at 4% of total for program, based on TA allocation of $80 million for TA in the  CRP in FY2007andwith the CCC total for CRP in FY2007 of about $2 billion.i.e.,80 million/2000million =  4%.  This percentage is applied if needed to  program totals otherMandatory programs for which TA and FA are not separately estimated in budgets.: </t>
        </r>
      </text>
    </comment>
    <comment ref="L82" authorId="0">
      <text>
        <r>
          <rPr>
            <sz val="8"/>
            <color indexed="81"/>
            <rFont val="Tahoma"/>
            <family val="2"/>
          </rPr>
          <t>Gpavelis, 5,23,08:Green Explanatory notes for yrs 2002-2008 used to obtain TA for rehab activities.  FA estimated as TA deducted from totals for WRP IN 1992-2005 reported for Wtshd rehab in Vauss Summary of NRCS programs 1992-2005
Will need to look up TA data in green noted for FY 2002,2003.</t>
        </r>
      </text>
    </comment>
    <comment ref="AK84" authorId="0">
      <text>
        <r>
          <rPr>
            <sz val="8"/>
            <color indexed="81"/>
            <rFont val="Tahoma"/>
            <family val="2"/>
          </rPr>
          <t xml:space="preserve">Hurricane relief(Katrina) and and recovery assistance, approved under emergency supplemental appropriations.appropriations. Estimates for 2006 and 2007 from OBPA/USDA summary 
</t>
        </r>
      </text>
    </comment>
    <comment ref="K86" authorId="0">
      <text>
        <r>
          <rPr>
            <sz val="8"/>
            <color indexed="81"/>
            <rFont val="Tahoma"/>
            <family val="2"/>
          </rPr>
          <t>Data for FY2008 include regular, supplemental appropriations , as well as $290 Million in the 2009 Recovery Act.  Watershed and Flood Prevention Operations. The $290 million is inmclude $145 million for flood plain easements, and $145 Million for regular Watershed and Flood Prevention Operations. the latter amount is distributed to TA and FA as in the 2008 actual expenditures for regular Watershed and Flood Prevention appropriation for FY2008.</t>
        </r>
        <r>
          <rPr>
            <sz val="8"/>
            <color indexed="81"/>
            <rFont val="Tahoma"/>
            <family val="2"/>
          </rPr>
          <t xml:space="preserve">
</t>
        </r>
      </text>
    </comment>
    <comment ref="AK86" authorId="0">
      <text>
        <r>
          <rPr>
            <b/>
            <sz val="8"/>
            <color indexed="81"/>
            <rFont val="Tahoma"/>
            <family val="2"/>
          </rPr>
          <t>George.Pavelis:</t>
        </r>
        <r>
          <rPr>
            <sz val="8"/>
            <color indexed="81"/>
            <rFont val="Tahoma"/>
            <family val="2"/>
          </rPr>
          <t xml:space="preserve">
Not estimated in advance by OPBA/USDA..</t>
        </r>
      </text>
    </comment>
    <comment ref="BN86" authorId="0">
      <text>
        <r>
          <rPr>
            <sz val="8"/>
            <color indexed="81"/>
            <rFont val="Tahoma"/>
            <family val="2"/>
          </rPr>
          <t xml:space="preserve">
Ta for 2008-2010 from NRCS explanatory Notes for FY2010.</t>
        </r>
      </text>
    </comment>
    <comment ref="AK87" authorId="0">
      <text>
        <r>
          <rPr>
            <b/>
            <sz val="8"/>
            <color indexed="81"/>
            <rFont val="Tahoma"/>
            <family val="2"/>
          </rPr>
          <t>George.Pavelis:</t>
        </r>
        <r>
          <rPr>
            <sz val="8"/>
            <color indexed="81"/>
            <rFont val="Tahoma"/>
            <family val="2"/>
          </rPr>
          <t xml:space="preserve">
Not estimated in advance.</t>
        </r>
      </text>
    </comment>
    <comment ref="BP88" authorId="0">
      <text>
        <r>
          <rPr>
            <b/>
            <sz val="8"/>
            <color indexed="81"/>
            <rFont val="Tahoma"/>
            <family val="2"/>
          </rPr>
          <t>George.Pavelis:CRP TA and FA estimates for 2008 from USDA Baselines via A.Barbarika, FSA 8/27/09.Data for 1986-2007 from Summary and Enrollment Statistics . April 2008 (A. Barbarika)</t>
        </r>
        <r>
          <rPr>
            <sz val="8"/>
            <color indexed="81"/>
            <rFont val="Tahoma"/>
            <family val="2"/>
          </rPr>
          <t xml:space="preserve">
</t>
        </r>
      </text>
    </comment>
    <comment ref="B98" authorId="0">
      <text>
        <r>
          <rPr>
            <sz val="8"/>
            <color indexed="81"/>
            <rFont val="Tahoma"/>
            <family val="2"/>
          </rPr>
          <t>Implicit Price deflator for Nondefense Government Consumption Expenditures and Gross Investment
Source 2009 Revision of the National Income and Product Accounts,Bureau of Economic Analysis.http://www.bea.gov.</t>
        </r>
      </text>
    </comment>
    <comment ref="C98" authorId="0">
      <text>
        <r>
          <rPr>
            <sz val="8"/>
            <color indexed="81"/>
            <rFont val="Tahoma"/>
            <family val="2"/>
          </rPr>
          <t xml:space="preserve">George.Pavelis:Multiplier =  (2009 GDP index/GDP index for year). (2009 index = 108.622).2009 index based on 2nd quarter.  Indices for 2010-2012 not changed from 2009 pending release of corresponding indexes.
</t>
        </r>
      </text>
    </comment>
    <comment ref="D98" authorId="0">
      <text>
        <r>
          <rPr>
            <sz val="8"/>
            <color indexed="81"/>
            <rFont val="Tahoma"/>
            <family val="2"/>
          </rPr>
          <t>George.Pavelis:Includes Conservation Technical Assistance, Plant Materials, Soil Survey, Snow Surveys, activities</t>
        </r>
        <r>
          <rPr>
            <sz val="8"/>
            <color indexed="81"/>
            <rFont val="Tahoma"/>
            <family val="2"/>
          </rPr>
          <t xml:space="preserve">
</t>
        </r>
      </text>
    </comment>
    <comment ref="F98" authorId="0">
      <text>
        <r>
          <rPr>
            <b/>
            <sz val="8"/>
            <color indexed="81"/>
            <rFont val="Tahoma"/>
            <family val="2"/>
          </rPr>
          <t>G</t>
        </r>
        <r>
          <rPr>
            <sz val="8"/>
            <color indexed="81"/>
            <rFont val="Tahoma"/>
            <family val="2"/>
          </rPr>
          <t xml:space="preserve">eorge.Pavelis:Since 2007, watershed planning,and river basin surveys and planning are combined in Watershed Surveys and Planning. </t>
        </r>
        <r>
          <rPr>
            <sz val="8"/>
            <color indexed="81"/>
            <rFont val="Tahoma"/>
            <family val="2"/>
          </rPr>
          <t xml:space="preserve">
</t>
        </r>
      </text>
    </comment>
    <comment ref="G98" authorId="0">
      <text>
        <r>
          <rPr>
            <sz val="8"/>
            <color indexed="81"/>
            <rFont val="Tahoma"/>
            <family val="2"/>
          </rPr>
          <t xml:space="preserve">George.Pavelis:George.Pavelis:Since 2007, watershed planning,and river basin surveys and planning are combined in Watershed Surveys and Planning. </t>
        </r>
        <r>
          <rPr>
            <sz val="8"/>
            <color indexed="81"/>
            <rFont val="Tahoma"/>
            <family val="2"/>
          </rPr>
          <t xml:space="preserve">
</t>
        </r>
      </text>
    </comment>
    <comment ref="H98" authorId="0">
      <text>
        <r>
          <rPr>
            <sz val="8"/>
            <color indexed="81"/>
            <rFont val="Tahoma"/>
            <family val="2"/>
          </rPr>
          <t xml:space="preserve">Beginning 1996,  watershed planning,and river basin surveys and planning are combined in the single program  on Watershed Surveys and Planning. 
</t>
        </r>
      </text>
    </comment>
    <comment ref="I98" authorId="0">
      <text>
        <r>
          <rPr>
            <b/>
            <sz val="8"/>
            <color indexed="81"/>
            <rFont val="Tahoma"/>
            <family val="2"/>
          </rPr>
          <t>George.Pavelis:</t>
        </r>
        <r>
          <rPr>
            <sz val="8"/>
            <color indexed="81"/>
            <rFont val="Tahoma"/>
            <family val="2"/>
          </rPr>
          <t xml:space="preserve">
Includes TA for PL534,PL566 and emergency watersheds.</t>
        </r>
      </text>
    </comment>
    <comment ref="J98" authorId="0">
      <text>
        <r>
          <rPr>
            <b/>
            <sz val="8"/>
            <color indexed="81"/>
            <rFont val="Tahoma"/>
            <family val="2"/>
          </rPr>
          <t>George.Pavelis:</t>
        </r>
        <r>
          <rPr>
            <sz val="8"/>
            <color indexed="81"/>
            <rFont val="Tahoma"/>
            <family val="2"/>
          </rPr>
          <t xml:space="preserve">
Includes FA for PL534,PL566 and emergency watersheds.</t>
        </r>
      </text>
    </comment>
    <comment ref="K98" authorId="0">
      <text>
        <r>
          <rPr>
            <b/>
            <sz val="8"/>
            <color indexed="81"/>
            <rFont val="Tahoma"/>
            <family val="2"/>
          </rPr>
          <t>George.Pavelis:</t>
        </r>
        <r>
          <rPr>
            <sz val="8"/>
            <color indexed="81"/>
            <rFont val="Tahoma"/>
            <family val="2"/>
          </rPr>
          <t xml:space="preserve">
Includes TA  and FA for PL534,PL566 and emergency watersheds.</t>
        </r>
      </text>
    </comment>
    <comment ref="L98" authorId="0">
      <text>
        <r>
          <rPr>
            <sz val="8"/>
            <color indexed="81"/>
            <rFont val="Tahoma"/>
            <family val="2"/>
          </rPr>
          <t>11/9/09:  Classed with discretionary programs in this workbook. This program can receive both  discretionary and mandatory funding.
(Zinn, Jeffrey A.Congressional research Service 1/9/07, report code RS22243)..)</t>
        </r>
      </text>
    </comment>
    <comment ref="M98" authorId="0">
      <text>
        <r>
          <rPr>
            <sz val="8"/>
            <color indexed="81"/>
            <rFont val="Tahoma"/>
            <family val="2"/>
          </rPr>
          <t xml:space="preserve">11/9/09:  Classed with discretionary programs in this workbook. This program can receive both  discretionary and mandatory funding.
(Zinn, Jeffrey A.Congressional research Service 1/9/07, report code RS22243.
</t>
        </r>
      </text>
    </comment>
    <comment ref="N98" authorId="0">
      <text>
        <r>
          <rPr>
            <sz val="8"/>
            <color indexed="81"/>
            <rFont val="Tahoma"/>
            <family val="2"/>
          </rPr>
          <t xml:space="preserve">11/9/09:  Classed with discretionary programs in this workbook. This program can receive both  discretionary and mandatory funding.
(Zinn, Jeffrey A.Congressional research Service 1/9/07, report code RS22243.
</t>
        </r>
      </text>
    </comment>
    <comment ref="O98" authorId="1">
      <text>
        <r>
          <rPr>
            <sz val="8"/>
            <color indexed="81"/>
            <rFont val="Tahoma"/>
            <family val="2"/>
          </rPr>
          <t xml:space="preserve">GPavelis:Estimates for 1998-2005 verified or corrected against USDA/OBPA Department-wide Budget Outlay Summary for FY 1998-2005. </t>
        </r>
        <r>
          <rPr>
            <sz val="8"/>
            <color indexed="81"/>
            <rFont val="Tahoma"/>
            <family val="2"/>
          </rPr>
          <t xml:space="preserve">
</t>
        </r>
      </text>
    </comment>
    <comment ref="P98" authorId="1">
      <text>
        <r>
          <rPr>
            <sz val="8"/>
            <color indexed="81"/>
            <rFont val="Tahoma"/>
            <family val="2"/>
          </rPr>
          <t xml:space="preserve">GPavelis:Estimates for 1998-2005 verified or corrected against USDA/OBPA Department-wide Budget Outlay s Summary for FY 1998-2005.
</t>
        </r>
      </text>
    </comment>
    <comment ref="R98" authorId="1">
      <text>
        <r>
          <rPr>
            <sz val="8"/>
            <color indexed="81"/>
            <rFont val="Tahoma"/>
            <family val="2"/>
          </rPr>
          <t>Pavelis:Estimates for 1998-2005 verified or corrected against USDA/OBPA Department-wide Budget Outlay Summary for FY 1998-2005. This program repealed in 1996 Farm Bill.</t>
        </r>
        <r>
          <rPr>
            <sz val="8"/>
            <color indexed="81"/>
            <rFont val="Tahoma"/>
            <family val="2"/>
          </rPr>
          <t xml:space="preserve">
</t>
        </r>
      </text>
    </comment>
    <comment ref="S98" authorId="1">
      <text>
        <r>
          <rPr>
            <sz val="8"/>
            <color indexed="81"/>
            <rFont val="Tahoma"/>
            <family val="2"/>
          </rPr>
          <t>Pavelis:Estimates for 1998-2005 verified or corrected against USDA/OBPA Department-wide Budget Outlay Summary for FY 1998-2005. This program repealed in 1996 Farm Bill.</t>
        </r>
        <r>
          <rPr>
            <sz val="8"/>
            <color indexed="81"/>
            <rFont val="Tahoma"/>
            <family val="2"/>
          </rPr>
          <t xml:space="preserve">
</t>
        </r>
      </text>
    </comment>
    <comment ref="X98" authorId="1">
      <text>
        <r>
          <rPr>
            <sz val="8"/>
            <color indexed="81"/>
            <rFont val="Tahoma"/>
            <family val="2"/>
          </rPr>
          <t>GPavelis:Estimates for 1998-2005 verified or corrected against USDA/OBPA Department-wide Budget Outlay Summary for FY 1998-2005. This program repealed in 1996 Farm Bill.</t>
        </r>
        <r>
          <rPr>
            <sz val="8"/>
            <color indexed="81"/>
            <rFont val="Tahoma"/>
            <family val="2"/>
          </rPr>
          <t xml:space="preserve">
</t>
        </r>
      </text>
    </comment>
    <comment ref="Y98" authorId="1">
      <text>
        <r>
          <rPr>
            <sz val="8"/>
            <color indexed="81"/>
            <rFont val="Tahoma"/>
            <family val="2"/>
          </rPr>
          <t>Pavelis:Estimates for 1998-2005 verified or corrected against USDA/OBPA Department-wide Budget Outlay Summary for FY 1998-2005. This program repealed in 1996 Farm Bill.</t>
        </r>
        <r>
          <rPr>
            <sz val="8"/>
            <color indexed="81"/>
            <rFont val="Tahoma"/>
            <family val="2"/>
          </rPr>
          <t xml:space="preserve">
</t>
        </r>
      </text>
    </comment>
    <comment ref="AK98" authorId="0">
      <text>
        <r>
          <rPr>
            <sz val="8"/>
            <color indexed="81"/>
            <rFont val="Tahoma"/>
            <family val="2"/>
          </rPr>
          <t xml:space="preserve">Gpavelis:Available historical actual outlays abstracted from annual volumes of Agricultural Statistics.
</t>
        </r>
      </text>
    </comment>
    <comment ref="AL98" authorId="0">
      <text>
        <r>
          <rPr>
            <sz val="8"/>
            <color indexed="81"/>
            <rFont val="Tahoma"/>
            <family val="2"/>
          </rPr>
          <t xml:space="preserve">
GPavelis:SCS did receive TA transfer moneys from ASCS for the ACP and other programs.  This has always been difficult to run down with respect to individual programs.The TA data here for 1937-1982 are figured as 6.2 % of FA, based on actual TA and FA esimates in the original ERS/USDA Agricultural Resources and Environmental Indicators report 
(USDA Ag Handbook 705, 1994).  TA for the ACP assumed to be zero after the program was repealed in 1996. remainiong FA ammounts beyond 2006 used to service remaining contracts. </t>
        </r>
      </text>
    </comment>
    <comment ref="AM98" authorId="0">
      <text>
        <r>
          <rPr>
            <sz val="8"/>
            <color indexed="81"/>
            <rFont val="Tahoma"/>
            <family val="2"/>
          </rPr>
          <t xml:space="preserve">Gpavelis: Estimates for 1998-2005 verified or corrected against USDA/OBPA Department-wide Budget Outlay Summary for FY 1998-2005. This program repealed in 1996 Farm Bill.
</t>
        </r>
      </text>
    </comment>
    <comment ref="AN98" authorId="0">
      <text>
        <r>
          <rPr>
            <sz val="8"/>
            <color indexed="81"/>
            <rFont val="Tahoma"/>
            <family val="2"/>
          </rPr>
          <t>Estimates for 1998-2005 verified or corrected against USDA/OBPA Department-wide Budget Outlay Summary for FY 1998-2005. This program repealed in 1996 Farm Bill.
.- 5.29.08:I believe SCS did receive TA moneys from ASCS for the ACP and other programs.  This has always been difficult to run down with respect to individual programs.See the comment in the TA headin
D</t>
        </r>
      </text>
    </comment>
    <comment ref="AO98" authorId="0">
      <text>
        <r>
          <rPr>
            <sz val="8"/>
            <color indexed="81"/>
            <rFont val="Tahoma"/>
            <family val="2"/>
          </rPr>
          <t>GPavelis:The 2008 Farm Act replaced the Ground and Surface Water Program, a subset program of EQIP, with the Agr Water Enhancement Pprogram (AWEP)., funded at $73 million in 2009,2010, $74 Million in 2011, and ($60 million in 2012.Another EQIP subset is the Conservation Innovation Grant Program funded at $37.5 million, for Fy 2009 through 2012. AnotherOther EQIP subsets include the Cooperative Conservation Partnership Initiative,, the Organic Program Initiative and the Air Quality Initiative. The Chesapeake Bay Watershed Inititive  is also a subset of EQIP, and was budgeted at $23 million in FY2009, $43 million for FY2010 and $72 million for FY2011.</t>
        </r>
      </text>
    </comment>
    <comment ref="AP98" authorId="0">
      <text>
        <r>
          <rPr>
            <sz val="8"/>
            <color indexed="81"/>
            <rFont val="Tahoma"/>
            <family val="2"/>
          </rPr>
          <t>GPavelis:The 2008 Farm Act replaced the Ground and Surface Water Program, a subset program of EQIP, with the Agr Water Enhancement Pprogram (AWEP)., funded at $73 million in 2009,2010, $74 Million in 2011, and ($60 million in 2012.Another EQIP subset is the Conservation Innovation Grant Program funded at $37.5 million, for Fy 2009 through 2012. AnotherOther EQIP subsets include the Cooperative Conservation Partnership Initiative,, the Organic Program Initiative and the Air Quality Initiative. The Chesapeake Bay Watershed Inititive  is also a subset of EQIP, and was budgeted at $23 million in FY2009, $43 million for FY2010 and $72 million for FY2011.</t>
        </r>
      </text>
    </comment>
    <comment ref="AQ98" authorId="0">
      <text>
        <r>
          <rPr>
            <sz val="8"/>
            <color indexed="81"/>
            <rFont val="Tahoma"/>
            <family val="2"/>
          </rPr>
          <t>GPavelis:The 2008 Farm Act replaced the Ground and Surface Water Program, a subset program of EQIP, with the Agr Water Enhancement Pprogram (AWEP)., funded at $73 million in 2009,2010, $74 Million in 2011, and ($60 million in 2012.Another EQIP subset is the Conservation Innovation Grant Program funded at $37.5 million, for Fy 2009 through 2012. AnotherOther EQIP subsets include the Cooperative Conservation Partnership Initiative,, the Organic Program Initiative and the Air Quality Initiative. The Chesapeake Bay Watershed Inititive  is also a subset of EQIP, and was budgeted at $23 million in FY2009, $43 million for FY2010 and $72 million for FY2011.</t>
        </r>
      </text>
    </comment>
    <comment ref="AR98" authorId="0">
      <text>
        <r>
          <rPr>
            <sz val="8"/>
            <color indexed="81"/>
            <rFont val="Tahoma"/>
            <family val="2"/>
          </rPr>
          <t xml:space="preserve">beginning 2007 about 9.9 percent allocated toTA in WRP. </t>
        </r>
        <r>
          <rPr>
            <sz val="8"/>
            <color indexed="81"/>
            <rFont val="Tahoma"/>
            <family val="2"/>
          </rPr>
          <t xml:space="preserve">
</t>
        </r>
      </text>
    </comment>
    <comment ref="AU98" authorId="0">
      <text>
        <r>
          <rPr>
            <b/>
            <sz val="8"/>
            <color indexed="81"/>
            <rFont val="Tahoma"/>
            <family val="2"/>
          </rPr>
          <t>George.Pavelis:from 2007 on Ta estimated at 5% of program funds.</t>
        </r>
        <r>
          <rPr>
            <sz val="8"/>
            <color indexed="81"/>
            <rFont val="Tahoma"/>
            <family val="2"/>
          </rPr>
          <t xml:space="preserve">
</t>
        </r>
      </text>
    </comment>
    <comment ref="AX98" authorId="0">
      <text>
        <r>
          <rPr>
            <sz val="8"/>
            <color indexed="81"/>
            <rFont val="Tahoma"/>
            <family val="2"/>
          </rPr>
          <t>Gpavelis:Based on Fy2007, TA forward  for WHIP assumed at about 35% of program total.</t>
        </r>
        <r>
          <rPr>
            <sz val="8"/>
            <color indexed="81"/>
            <rFont val="Tahoma"/>
            <family val="2"/>
          </rPr>
          <t xml:space="preserve">
</t>
        </r>
      </text>
    </comment>
    <comment ref="BD98" authorId="0">
      <text>
        <r>
          <rPr>
            <sz val="8"/>
            <color indexed="81"/>
            <rFont val="Tahoma"/>
            <family val="2"/>
          </rPr>
          <t xml:space="preserve">Shown as FSA program for Biomass Crop Assistance Program (BCAP in OBPA Budget Summary for FY2011 and authorized in the Food , Conservation and Energy Act of 2008.
</t>
        </r>
      </text>
    </comment>
    <comment ref="BE98" authorId="0">
      <text>
        <r>
          <rPr>
            <sz val="8"/>
            <color indexed="81"/>
            <rFont val="Tahoma"/>
            <family val="2"/>
          </rPr>
          <t>In 2008 Farm Act, name changed from Conservation Security Program to Conservation Stewardship Program. Based on FSA transfers for TA to NRCS under ACP and similar programs, TA forward  for CSP assumed at about 10% of program total.</t>
        </r>
      </text>
    </comment>
    <comment ref="BH98" authorId="0">
      <text>
        <r>
          <rPr>
            <sz val="8"/>
            <color indexed="81"/>
            <rFont val="Tahoma"/>
            <family val="2"/>
          </rPr>
          <t xml:space="preserve">The Food, Conservation and Energy Act of 2008 authorized $15million for the Agr. Mgmnt Assistance Program in each of the years FY2009 and FY2010, of which at least $7.5 million would be allocated to NRCS for risk-mitigating cost-sharing in areas where participation in the Federal Crop Insurance Program is low. NRCS has leadership for the conservation provisions of AMA. The Agricultural Marketing Service (AMS) is responsible for an organic certification cost-share program and the Risk Management Agency (RMA) is responsible for mitigation of financial risk. 
AMA is authorized under the Agricultural Risk Protection Act of 2000, the Farm Security and Rural Investment Act of 2002, (2002 Farm Bill), and further amended by The Food, Conservation, and Energy Act of 2008.
</t>
        </r>
      </text>
    </comment>
    <comment ref="BI98" authorId="0">
      <text>
        <r>
          <rPr>
            <b/>
            <sz val="8"/>
            <color indexed="81"/>
            <rFont val="Tahoma"/>
            <family val="2"/>
          </rPr>
          <t>George.Pavelis: 10/2/2010:</t>
        </r>
        <r>
          <rPr>
            <sz val="8"/>
            <color indexed="81"/>
            <rFont val="Tahoma"/>
            <family val="2"/>
          </rPr>
          <t xml:space="preserve">
 This short-lived program (1996 to 2002) in essence would serveas a substitute for CRP, WRP, and EQIP by requiring CFO participants to forego participation in the other programs in return for receiving payments that the “owner or producer would have received” under the other programs.Authorized in 1996, this program never received significant funding support; appropriators generally instructed USDA that it could not spend money to carry out the program. Original authorization anticipated $197 million would be allowed through FY2002.</t>
        </r>
      </text>
    </comment>
    <comment ref="BJ98" authorId="0">
      <text>
        <r>
          <rPr>
            <sz val="8"/>
            <color indexed="81"/>
            <rFont val="Tahoma"/>
            <family val="2"/>
          </rPr>
          <t xml:space="preserve">Shown as FSA program in OBPA Budget Summary fro FY2011 and authorized in the Food , Conservation and Energy Act of 2008.
</t>
        </r>
      </text>
    </comment>
    <comment ref="BK98" authorId="0">
      <text>
        <r>
          <rPr>
            <sz val="8"/>
            <color indexed="81"/>
            <rFont val="Tahoma"/>
            <family val="2"/>
          </rPr>
          <t xml:space="preserve">George.Pavelis:The Food, Conservation and Energy Act of 2008 newly authorized mandatory funding through the CCC for the HFRP, beginning in FY2009 progam.
</t>
        </r>
      </text>
    </comment>
    <comment ref="BN98" authorId="0">
      <text>
        <r>
          <rPr>
            <sz val="8"/>
            <color indexed="81"/>
            <rFont val="Tahoma"/>
            <family val="2"/>
          </rPr>
          <t>Data for 1986-2007 from FSA report  CRP Summary and Enrollment Statistics . April 2008 (A. Barbarika). Data for 2010 from CRP Status report 1/31/09 (A.Barbarika). Data . 2008 data from A. Barbarika and OBPA USDA budget summaries for FY2009 and 2010.</t>
        </r>
      </text>
    </comment>
    <comment ref="BO98" authorId="0">
      <text>
        <r>
          <rPr>
            <sz val="8"/>
            <color indexed="81"/>
            <rFont val="Tahoma"/>
            <family val="2"/>
          </rPr>
          <t>Data for 1986-2007 from FSA report  CRP Summary and Enrollment Statistics . April 2008 (A. Barbarika). Data for 2010 from CRP Status report 1/31/09 (A.Barbarika). Data . 2008 data from A. Barbarika and OBPA USDA budget summaries for FY2009 and 2010.</t>
        </r>
      </text>
    </comment>
    <comment ref="BP98" authorId="0">
      <text>
        <r>
          <rPr>
            <sz val="8"/>
            <color indexed="81"/>
            <rFont val="Tahoma"/>
            <family val="2"/>
          </rPr>
          <t>Data for 1986-2007 from FSA report  CRP Summary and Enrollment Statistics . April 2008 (A. Barbarika). Data for 2010 from CRP Status report 1/31/09 (A.Barbarika). Data . 2008 data from A. Barbarika and OBPA USDA budget summaries for FY2009 and 2010.</t>
        </r>
      </text>
    </comment>
    <comment ref="BU98" authorId="0">
      <text>
        <r>
          <rPr>
            <sz val="8"/>
            <color indexed="81"/>
            <rFont val="Tahoma"/>
            <family val="2"/>
          </rPr>
          <t>GePavelis; Discrepancies between cols.BU and BV due to rounding. Col BV consisdered the control.</t>
        </r>
      </text>
    </comment>
    <comment ref="DC98" authorId="0">
      <text>
        <r>
          <rPr>
            <sz val="8"/>
            <color indexed="81"/>
            <rFont val="Tahoma"/>
            <family val="2"/>
          </rPr>
          <t xml:space="preserve">
TA for ASCS &amp; FSA typically performed by NRCS or other agencies through fund transfers or reimbursement.</t>
        </r>
      </text>
    </comment>
    <comment ref="DH98" authorId="0">
      <text>
        <r>
          <rPr>
            <sz val="8"/>
            <color indexed="81"/>
            <rFont val="Tahoma"/>
            <family val="2"/>
          </rPr>
          <t xml:space="preserve">
TA for ASCS &amp; FSA typically performed by NRCS or other agencies through fund transfers or reimbursement.</t>
        </r>
      </text>
    </comment>
    <comment ref="DK98" authorId="0">
      <text>
        <r>
          <rPr>
            <sz val="8"/>
            <color indexed="81"/>
            <rFont val="Tahoma"/>
            <family val="2"/>
          </rPr>
          <t xml:space="preserve">TA for ASCS &amp; FSA typically performed by NRCS or other agencies through fund transfers or reimbursement.
</t>
        </r>
      </text>
    </comment>
    <comment ref="F133" authorId="2">
      <text>
        <r>
          <rPr>
            <sz val="8"/>
            <color indexed="8"/>
            <rFont val="Tahoma"/>
            <family val="2"/>
          </rPr>
          <t>In 1964 program is titled "Small Watershed Investigation and Planning" under Watershed Protection.</t>
        </r>
      </text>
    </comment>
    <comment ref="G133" authorId="2">
      <text>
        <r>
          <rPr>
            <sz val="8"/>
            <color indexed="8"/>
            <rFont val="Tahoma"/>
            <family val="2"/>
          </rPr>
          <t>In 1964 program is titled "River Basin Program Development and Coordination" under Watershed Protection.</t>
        </r>
      </text>
    </comment>
    <comment ref="F134" authorId="2">
      <text>
        <r>
          <rPr>
            <sz val="8"/>
            <color indexed="8"/>
            <rFont val="Tahoma"/>
            <family val="2"/>
          </rPr>
          <t>In 1965 program is called "Small Watershed Project Investigation and Planning" under Watershed Planning.</t>
        </r>
      </text>
    </comment>
    <comment ref="G138" authorId="2">
      <text>
        <r>
          <rPr>
            <sz val="8"/>
            <color indexed="8"/>
            <rFont val="Tahoma"/>
            <family val="2"/>
          </rPr>
          <t>In 1969 program is titled "River Basin Surveys and Investigations."</t>
        </r>
      </text>
    </comment>
    <comment ref="Q153" authorId="0">
      <text>
        <r>
          <rPr>
            <sz val="8"/>
            <color indexed="81"/>
            <rFont val="Tahoma"/>
            <family val="2"/>
          </rPr>
          <t>Gpavelis, 5.28.08: 1989-2002 totals for FIP from total outlays listed  page 17g-92 in NRCS Explanatory Notes for FY2004.  Language therin also indicatethat 10 % of outlays are allocated to State Forestersto provide Technical assistance to cooperating landowners.</t>
        </r>
      </text>
    </comment>
    <comment ref="AM159" authorId="3">
      <text>
        <r>
          <rPr>
            <sz val="8"/>
            <color indexed="81"/>
            <rFont val="Tahoma"/>
            <family val="2"/>
          </rPr>
          <t xml:space="preserve">Gpavelis. ACP repealed in 1996. ACP estimates for 1989-1998, edited from </t>
        </r>
        <r>
          <rPr>
            <u/>
            <sz val="8"/>
            <color indexed="81"/>
            <rFont val="Tahoma"/>
            <family val="2"/>
          </rPr>
          <t xml:space="preserve">Agricultural Statistics </t>
        </r>
        <r>
          <rPr>
            <sz val="8"/>
            <color indexed="81"/>
            <rFont val="Tahoma"/>
            <family val="2"/>
          </rPr>
          <t>annual. FSA issued last annual ACP report for 1998.</t>
        </r>
        <r>
          <rPr>
            <sz val="8"/>
            <color indexed="81"/>
            <rFont val="Tahoma"/>
            <family val="2"/>
          </rPr>
          <t xml:space="preserve">
</t>
        </r>
      </text>
    </comment>
    <comment ref="J165" authorId="0">
      <text>
        <r>
          <rPr>
            <b/>
            <sz val="8"/>
            <color indexed="81"/>
            <rFont val="Tahoma"/>
            <family val="2"/>
          </rPr>
          <t>George.Pavelis:5.29.08.No financial assistance indicated for FY1995.</t>
        </r>
        <r>
          <rPr>
            <sz val="8"/>
            <color indexed="81"/>
            <rFont val="Tahoma"/>
            <family val="2"/>
          </rPr>
          <t xml:space="preserve">
</t>
        </r>
      </text>
    </comment>
    <comment ref="H166" authorId="0">
      <text>
        <r>
          <rPr>
            <sz val="8"/>
            <color indexed="81"/>
            <rFont val="Tahoma"/>
            <family val="2"/>
          </rPr>
          <t xml:space="preserve">Beginning 1996,  watershed planning,and river basin surveys and planning are combined in the single program  on Watershed Surveys and Planning. 
</t>
        </r>
      </text>
    </comment>
    <comment ref="Q173" authorId="0">
      <text>
        <r>
          <rPr>
            <sz val="8"/>
            <color indexed="81"/>
            <rFont val="Tahoma"/>
            <family val="2"/>
          </rPr>
          <t>Gpavelis, 5.29.08: estimate for 2003 from p.
17-70 of NRCS Explanatory Notes for FY2004.</t>
        </r>
      </text>
    </comment>
    <comment ref="AU173" authorId="0">
      <text>
        <r>
          <rPr>
            <b/>
            <sz val="8"/>
            <color indexed="81"/>
            <rFont val="Tahoma"/>
            <family val="2"/>
          </rPr>
          <t>Gpavelis</t>
        </r>
        <r>
          <rPr>
            <sz val="8"/>
            <color indexed="81"/>
            <rFont val="Tahoma"/>
            <family val="2"/>
          </rPr>
          <t xml:space="preserve">
, 5.29.08: Provisionally estimated at 4% of total for program, based on TA allocation of $80 million for TA in the  CRP in FY2007andwith the CCC total for CRP in FY2007 of about $2 billion.i.e.,80 million/2000million =  4%.  This percentage is applied if needed to  program totals otherMandatory programs for which TA and FA are not separately estimated in budgets.: </t>
        </r>
      </text>
    </comment>
    <comment ref="L174" authorId="0">
      <text>
        <r>
          <rPr>
            <sz val="8"/>
            <color indexed="81"/>
            <rFont val="Tahoma"/>
            <family val="2"/>
          </rPr>
          <t>Gpavelis, 5,23,08:Green Explanatory notes for yrs 2002-2008 used to obtain TA for rehab activities.  FA estimated as TA deducted from totals for WRP IN 1992-2005 reported for Wtshd rehab in Vauss Summary of NRCS programs 1992-2005
Will need to look up TA data in green noted for FY 2002,2003.</t>
        </r>
      </text>
    </comment>
    <comment ref="AK176" authorId="0">
      <text>
        <r>
          <rPr>
            <sz val="8"/>
            <color indexed="81"/>
            <rFont val="Tahoma"/>
            <family val="2"/>
          </rPr>
          <t xml:space="preserve">Hurricane relief(Katrina) and and recovery assistance, approved under emergency supplemental appropriations.appropriations. Estimates for 2006 and 2007 from OBPA/USDA summary 
</t>
        </r>
      </text>
    </comment>
    <comment ref="K178" authorId="0">
      <text>
        <r>
          <rPr>
            <sz val="8"/>
            <color indexed="81"/>
            <rFont val="Tahoma"/>
            <family val="2"/>
          </rPr>
          <t>Data for FY2008 include regular, supplemental appropriations , as well as $290 Million in the 2009 Recovery Act.  Watershed and Flood Prevention Operations. The $290 million is inmclude $145 million for flood plain easements, and $145 Million for regular Watershed and Flood Prevention Operations. the latter amount is distributed to TA and FA as in the 2008 actual expenditures for regular Watershed and Flood Prevention appropriation for FY2008.</t>
        </r>
        <r>
          <rPr>
            <sz val="8"/>
            <color indexed="81"/>
            <rFont val="Tahoma"/>
            <family val="2"/>
          </rPr>
          <t xml:space="preserve">
</t>
        </r>
      </text>
    </comment>
    <comment ref="AK178" authorId="0">
      <text>
        <r>
          <rPr>
            <b/>
            <sz val="8"/>
            <color indexed="81"/>
            <rFont val="Tahoma"/>
            <family val="2"/>
          </rPr>
          <t>George.Pavelis:</t>
        </r>
        <r>
          <rPr>
            <sz val="8"/>
            <color indexed="81"/>
            <rFont val="Tahoma"/>
            <family val="2"/>
          </rPr>
          <t xml:space="preserve">
Not estimated in advance by OPBA/USDA..</t>
        </r>
      </text>
    </comment>
    <comment ref="AK179" authorId="0">
      <text>
        <r>
          <rPr>
            <b/>
            <sz val="8"/>
            <color indexed="81"/>
            <rFont val="Tahoma"/>
            <family val="2"/>
          </rPr>
          <t>George.Pavelis:</t>
        </r>
        <r>
          <rPr>
            <sz val="8"/>
            <color indexed="81"/>
            <rFont val="Tahoma"/>
            <family val="2"/>
          </rPr>
          <t xml:space="preserve">
Not estimated in advance.</t>
        </r>
      </text>
    </comment>
    <comment ref="B187" authorId="0">
      <text>
        <r>
          <rPr>
            <sz val="8"/>
            <color indexed="81"/>
            <rFont val="Tahoma"/>
            <family val="2"/>
          </rPr>
          <t>Implicit Price deflator for Nondefense Government Consumption Expenditures and Gross Investment
Source 2009 Revision of the National Income and Product Accounts,Bureau of Economic Analysis.http://www.bea.gov.</t>
        </r>
      </text>
    </comment>
    <comment ref="C187" authorId="0">
      <text>
        <r>
          <rPr>
            <sz val="8"/>
            <color indexed="81"/>
            <rFont val="Tahoma"/>
            <family val="2"/>
          </rPr>
          <t xml:space="preserve">George.Pavelis:Multiplier =  (2009 GDP index/GDP index for year). (2009 index = 108.622).2009 index based on 2nd quarter.  Indices for 2010-2012 not changed from 2009 pending release of corresponding indexes.
</t>
        </r>
      </text>
    </comment>
    <comment ref="D187" authorId="0">
      <text>
        <r>
          <rPr>
            <sz val="8"/>
            <color indexed="81"/>
            <rFont val="Tahoma"/>
            <family val="2"/>
          </rPr>
          <t>George.Pavelis:Includes Conservation Technical Assistance, Plant Materials, Soil Survey, Snow Surveys, activities</t>
        </r>
        <r>
          <rPr>
            <sz val="8"/>
            <color indexed="81"/>
            <rFont val="Tahoma"/>
            <family val="2"/>
          </rPr>
          <t xml:space="preserve">
</t>
        </r>
      </text>
    </comment>
    <comment ref="F187" authorId="0">
      <text>
        <r>
          <rPr>
            <b/>
            <sz val="8"/>
            <color indexed="81"/>
            <rFont val="Tahoma"/>
            <family val="2"/>
          </rPr>
          <t>G</t>
        </r>
        <r>
          <rPr>
            <sz val="8"/>
            <color indexed="81"/>
            <rFont val="Tahoma"/>
            <family val="2"/>
          </rPr>
          <t xml:space="preserve">eorge.Pavelis:Since 2007, watershed planning,and river basin surveys and planning are combined in Watershed Surveys and Planning. </t>
        </r>
        <r>
          <rPr>
            <sz val="8"/>
            <color indexed="81"/>
            <rFont val="Tahoma"/>
            <family val="2"/>
          </rPr>
          <t xml:space="preserve">
</t>
        </r>
      </text>
    </comment>
    <comment ref="G187" authorId="0">
      <text>
        <r>
          <rPr>
            <sz val="8"/>
            <color indexed="81"/>
            <rFont val="Tahoma"/>
            <family val="2"/>
          </rPr>
          <t xml:space="preserve">George.Pavelis:George.Pavelis:Since 2007, watershed planning,and river basin surveys and planning are combined in Watershed Surveys and Planning. </t>
        </r>
        <r>
          <rPr>
            <sz val="8"/>
            <color indexed="81"/>
            <rFont val="Tahoma"/>
            <family val="2"/>
          </rPr>
          <t xml:space="preserve">
</t>
        </r>
      </text>
    </comment>
    <comment ref="H187" authorId="0">
      <text>
        <r>
          <rPr>
            <sz val="8"/>
            <color indexed="81"/>
            <rFont val="Tahoma"/>
            <family val="2"/>
          </rPr>
          <t xml:space="preserve">Beginning 1996,  watershed planning,and river basin surveys and planning are combined in the single program  on Watershed Surveys and Planning. 
</t>
        </r>
      </text>
    </comment>
    <comment ref="I187" authorId="0">
      <text>
        <r>
          <rPr>
            <b/>
            <sz val="8"/>
            <color indexed="81"/>
            <rFont val="Tahoma"/>
            <family val="2"/>
          </rPr>
          <t>George.Pavelis:</t>
        </r>
        <r>
          <rPr>
            <sz val="8"/>
            <color indexed="81"/>
            <rFont val="Tahoma"/>
            <family val="2"/>
          </rPr>
          <t xml:space="preserve">
Includes TA for PL534,PL566 and emergency watersheds.</t>
        </r>
      </text>
    </comment>
    <comment ref="J187" authorId="0">
      <text>
        <r>
          <rPr>
            <b/>
            <sz val="8"/>
            <color indexed="81"/>
            <rFont val="Tahoma"/>
            <family val="2"/>
          </rPr>
          <t>George.Pavelis:</t>
        </r>
        <r>
          <rPr>
            <sz val="8"/>
            <color indexed="81"/>
            <rFont val="Tahoma"/>
            <family val="2"/>
          </rPr>
          <t xml:space="preserve">
Includes FA for PL534,PL566 and emergency watersheds.</t>
        </r>
      </text>
    </comment>
    <comment ref="K187" authorId="0">
      <text>
        <r>
          <rPr>
            <b/>
            <sz val="8"/>
            <color indexed="81"/>
            <rFont val="Tahoma"/>
            <family val="2"/>
          </rPr>
          <t>George.Pavelis:</t>
        </r>
        <r>
          <rPr>
            <sz val="8"/>
            <color indexed="81"/>
            <rFont val="Tahoma"/>
            <family val="2"/>
          </rPr>
          <t xml:space="preserve">
Includes TA  and FA for PL534,PL566 and emergency watersheds.</t>
        </r>
      </text>
    </comment>
    <comment ref="L187" authorId="0">
      <text>
        <r>
          <rPr>
            <sz val="8"/>
            <color indexed="81"/>
            <rFont val="Tahoma"/>
            <family val="2"/>
          </rPr>
          <t>11/9/09:  Classed with discretionary programs in this workbook. This program can receive both  discretionary and mandatory funding.
(Zinn, Jeffrey A.Congressional research Service 1/9/07, report code RS22243)..)</t>
        </r>
      </text>
    </comment>
    <comment ref="M187" authorId="0">
      <text>
        <r>
          <rPr>
            <sz val="8"/>
            <color indexed="81"/>
            <rFont val="Tahoma"/>
            <family val="2"/>
          </rPr>
          <t xml:space="preserve">11/9/09:  Classed with discretionary programs in this workbook. This program can receive both  discretionary and mandatory funding.
(Zinn, Jeffrey A.Congressional research Service 1/9/07, report code RS22243.
</t>
        </r>
      </text>
    </comment>
    <comment ref="N187" authorId="0">
      <text>
        <r>
          <rPr>
            <sz val="8"/>
            <color indexed="81"/>
            <rFont val="Tahoma"/>
            <family val="2"/>
          </rPr>
          <t xml:space="preserve">11/9/09:  Classed with discretionary programs in this workbook. This program can receive both  discretionary and mandatory funding.
(Zinn, Jeffrey A.Congressional research Service 1/9/07, report code RS22243.
</t>
        </r>
      </text>
    </comment>
    <comment ref="O187" authorId="1">
      <text>
        <r>
          <rPr>
            <sz val="8"/>
            <color indexed="81"/>
            <rFont val="Tahoma"/>
            <family val="2"/>
          </rPr>
          <t xml:space="preserve">GPavelis:Estimates for 1998-2005 verified or corrected against USDA/OBPA Department-wide Budget Outlay Summary for FY 1998-2005. </t>
        </r>
        <r>
          <rPr>
            <sz val="8"/>
            <color indexed="81"/>
            <rFont val="Tahoma"/>
            <family val="2"/>
          </rPr>
          <t xml:space="preserve">
</t>
        </r>
      </text>
    </comment>
    <comment ref="P187" authorId="1">
      <text>
        <r>
          <rPr>
            <sz val="8"/>
            <color indexed="81"/>
            <rFont val="Tahoma"/>
            <family val="2"/>
          </rPr>
          <t xml:space="preserve">GPavelis:Estimates for 1998-2005 verified or corrected against USDA/OBPA Department-wide Budget Outlay s Summary for FY 1998-2005.
</t>
        </r>
      </text>
    </comment>
    <comment ref="R187" authorId="1">
      <text>
        <r>
          <rPr>
            <sz val="8"/>
            <color indexed="81"/>
            <rFont val="Tahoma"/>
            <family val="2"/>
          </rPr>
          <t>Pavelis:Estimates for 1998-2005 verified or corrected against USDA/OBPA Department-wide Budget Outlay Summary for FY 1998-2005. This program repealed in 1996 Farm Bill.</t>
        </r>
        <r>
          <rPr>
            <sz val="8"/>
            <color indexed="81"/>
            <rFont val="Tahoma"/>
            <family val="2"/>
          </rPr>
          <t xml:space="preserve">
</t>
        </r>
      </text>
    </comment>
    <comment ref="S187" authorId="1">
      <text>
        <r>
          <rPr>
            <sz val="8"/>
            <color indexed="81"/>
            <rFont val="Tahoma"/>
            <family val="2"/>
          </rPr>
          <t>Pavelis:Estimates for 1998-2005 verified or corrected against USDA/OBPA Department-wide Budget Outlay Summary for FY 1998-2005. This program repealed in 1996 Farm Bill.</t>
        </r>
        <r>
          <rPr>
            <sz val="8"/>
            <color indexed="81"/>
            <rFont val="Tahoma"/>
            <family val="2"/>
          </rPr>
          <t xml:space="preserve">
</t>
        </r>
      </text>
    </comment>
    <comment ref="X187" authorId="1">
      <text>
        <r>
          <rPr>
            <sz val="8"/>
            <color indexed="81"/>
            <rFont val="Tahoma"/>
            <family val="2"/>
          </rPr>
          <t>GPavelis:Estimates for 1998-2005 verified or corrected against USDA/OBPA Department-wide Budget Outlay Summary for FY 1998-2005. This program repealed in 1996 Farm Bill.</t>
        </r>
        <r>
          <rPr>
            <sz val="8"/>
            <color indexed="81"/>
            <rFont val="Tahoma"/>
            <family val="2"/>
          </rPr>
          <t xml:space="preserve">
</t>
        </r>
      </text>
    </comment>
    <comment ref="Y187" authorId="1">
      <text>
        <r>
          <rPr>
            <sz val="8"/>
            <color indexed="81"/>
            <rFont val="Tahoma"/>
            <family val="2"/>
          </rPr>
          <t>Pavelis:Estimates for 1998-2005 verified or corrected against USDA/OBPA Department-wide Budget Outlay Summary for FY 1998-2005. This program repealed in 1996 Farm Bill.</t>
        </r>
        <r>
          <rPr>
            <sz val="8"/>
            <color indexed="81"/>
            <rFont val="Tahoma"/>
            <family val="2"/>
          </rPr>
          <t xml:space="preserve">
</t>
        </r>
      </text>
    </comment>
    <comment ref="AK187" authorId="0">
      <text>
        <r>
          <rPr>
            <sz val="8"/>
            <color indexed="81"/>
            <rFont val="Tahoma"/>
            <family val="2"/>
          </rPr>
          <t xml:space="preserve">Gpavelis:Available historical actual outlays abstracted from annual volumes of Agricultural Statistics.
</t>
        </r>
      </text>
    </comment>
    <comment ref="AL187" authorId="0">
      <text>
        <r>
          <rPr>
            <sz val="8"/>
            <color indexed="81"/>
            <rFont val="Tahoma"/>
            <family val="2"/>
          </rPr>
          <t xml:space="preserve">
GPavelis:SCS did receive TA transfer moneys from ASCS for the ACP and other programs.  This has always been difficult to run down with respect to individual programs.The TA data here for 1937-1982 are figured as 6.2 % of FA, based on actual TA and FA esimates in the original ERS/USDA Agricultural Resources and Environmental Indicators report 
(USDA Ag Handbook 705, 1994).  TA for the ACP assumed to be zero after the program was repealed in 1996. remainiong FA ammounts beyond 2006 used to service remaining contracts. </t>
        </r>
      </text>
    </comment>
    <comment ref="AM187" authorId="0">
      <text>
        <r>
          <rPr>
            <sz val="8"/>
            <color indexed="81"/>
            <rFont val="Tahoma"/>
            <family val="2"/>
          </rPr>
          <t xml:space="preserve">Gpavelis: Estimates for 1998-2005 verified or corrected against USDA/OBPA Department-wide Budget Outlay Summary for FY 1998-2005. This program repealed in 1996 Farm Bill.
</t>
        </r>
      </text>
    </comment>
    <comment ref="AN187" authorId="0">
      <text>
        <r>
          <rPr>
            <sz val="8"/>
            <color indexed="81"/>
            <rFont val="Tahoma"/>
            <family val="2"/>
          </rPr>
          <t>Estimates for 1998-2005 verified or corrected against USDA/OBPA Department-wide Budget Outlay Summary for FY 1998-2005. This program repealed in 1996 Farm Bill.
.- 5.29.08:I believe SCS did receive TA moneys from ASCS for the ACP and other programs.  This has always been difficult to run down with respect to individual programs.See the comment in the TA headin
D</t>
        </r>
      </text>
    </comment>
    <comment ref="AQ187" authorId="0">
      <text>
        <r>
          <rPr>
            <sz val="8"/>
            <color indexed="81"/>
            <rFont val="Tahoma"/>
            <family val="2"/>
          </rPr>
          <t>GPavelis:The 2008 Farm Act replaced the Ground and Surface Water Program, a subset program of EQIP, with the Agr Water Enhancement Pprogram (AWEP)., funded at $73 million in 2009,2010, $74 Million in 2011, and ($60 million in 2012.Another EQIP subset is the Conservation Innovation Grant Program funded at $37.5 million, for Fy 2009 through 2012. Other EQIP subsets include the Cooperative Conservation Partnership Initiative,, the Organic Program Initiative and the Air Quality Initiative.</t>
        </r>
      </text>
    </comment>
    <comment ref="AR187" authorId="0">
      <text>
        <r>
          <rPr>
            <sz val="8"/>
            <color indexed="81"/>
            <rFont val="Tahoma"/>
            <family val="2"/>
          </rPr>
          <t xml:space="preserve">beginning 2007 about 9.9 percent allocated toTA in WRP. </t>
        </r>
        <r>
          <rPr>
            <sz val="8"/>
            <color indexed="81"/>
            <rFont val="Tahoma"/>
            <family val="2"/>
          </rPr>
          <t xml:space="preserve">
</t>
        </r>
      </text>
    </comment>
    <comment ref="AU187" authorId="0">
      <text>
        <r>
          <rPr>
            <b/>
            <sz val="8"/>
            <color indexed="81"/>
            <rFont val="Tahoma"/>
            <family val="2"/>
          </rPr>
          <t>George.Pavelis:from 2007 on Ta estimated at 5% of program funds.</t>
        </r>
        <r>
          <rPr>
            <sz val="8"/>
            <color indexed="81"/>
            <rFont val="Tahoma"/>
            <family val="2"/>
          </rPr>
          <t xml:space="preserve">
</t>
        </r>
      </text>
    </comment>
    <comment ref="AX187" authorId="0">
      <text>
        <r>
          <rPr>
            <sz val="8"/>
            <color indexed="81"/>
            <rFont val="Tahoma"/>
            <family val="2"/>
          </rPr>
          <t>Gpavelis:Based on Fy2007, TA forward  for WHIP assumed at about 35% of program total.</t>
        </r>
        <r>
          <rPr>
            <sz val="8"/>
            <color indexed="81"/>
            <rFont val="Tahoma"/>
            <family val="2"/>
          </rPr>
          <t xml:space="preserve">
</t>
        </r>
      </text>
    </comment>
    <comment ref="BD187" authorId="0">
      <text>
        <r>
          <rPr>
            <sz val="8"/>
            <color indexed="81"/>
            <rFont val="Tahoma"/>
            <family val="2"/>
          </rPr>
          <t xml:space="preserve">Shown as FSA program in OBPA Budget Summary fro FY2011 and authorized in the Food , Conservation and Energy Act of 2008.
</t>
        </r>
      </text>
    </comment>
    <comment ref="BE187" authorId="0">
      <text>
        <r>
          <rPr>
            <sz val="8"/>
            <color indexed="81"/>
            <rFont val="Tahoma"/>
            <family val="2"/>
          </rPr>
          <t>In 2008 Farm Act, name changed from Conservation Security Program to Conservation Stewardship Program. Based on FSA transfers for TA to NRCS under ACP and similar programs, TA forward  for CSP assumed at about 10% of program total.</t>
        </r>
      </text>
    </comment>
    <comment ref="BH187" authorId="0">
      <text>
        <r>
          <rPr>
            <sz val="8"/>
            <color indexed="81"/>
            <rFont val="Tahoma"/>
            <family val="2"/>
          </rPr>
          <t xml:space="preserve">The Food, Conservation and Energy Act of 2008 authorized $15million for the Agr. Mgmnt Assistance Program in each of the years FY2009 and FY2010, of which at least $7.5 million would be allocated to NRCS for risk-mitigating cost-sharing in areas where participation in the Federal Crop Insurance Program is low. NRCS has leadership for the conservation provisions of AMA. The Agricultural Marketing Service (AMS) is responsible for an organic certification cost-share program and the Risk Management Agency (RMA) is responsible for mitigation of financial risk. 
AMA is authorized under the Agricultural Risk Protection Act of 2000, the Farm Security and Rural Investment Act of 2002, (2002 Farm Bill), and further amended by The Food, Conservation, and Energy Act of 2008.
</t>
        </r>
      </text>
    </comment>
    <comment ref="BJ187" authorId="0">
      <text>
        <r>
          <rPr>
            <sz val="8"/>
            <color indexed="81"/>
            <rFont val="Tahoma"/>
            <family val="2"/>
          </rPr>
          <t xml:space="preserve">Shown as FSA program in OBPA Budget Summary fro FY2011 and authorized in the Food , Conservation and Energy Act of 2008.
</t>
        </r>
      </text>
    </comment>
    <comment ref="BK187" authorId="0">
      <text>
        <r>
          <rPr>
            <sz val="8"/>
            <color indexed="81"/>
            <rFont val="Tahoma"/>
            <family val="2"/>
          </rPr>
          <t xml:space="preserve">George.Pavelis:The Food, Conservation and Energy Act of 2008 newly authorized mandatory funding through the CCC for the HFRP, beginning in FY2009 progam.
</t>
        </r>
      </text>
    </comment>
    <comment ref="BN187" authorId="0">
      <text>
        <r>
          <rPr>
            <sz val="8"/>
            <color indexed="81"/>
            <rFont val="Tahoma"/>
            <family val="2"/>
          </rPr>
          <t>Data for 1986-2007 from FSA report  CRP Summary and Enrollment Statistics . April 2008 (A. Barbarika). Data for 2010 from CRP Status report 1/31/09 (A.Barbarika). Data . 2008 data from A. Barbarika and OBPA USDA budget summaries for FY2009 and 2010.</t>
        </r>
      </text>
    </comment>
    <comment ref="BO187" authorId="0">
      <text>
        <r>
          <rPr>
            <sz val="8"/>
            <color indexed="81"/>
            <rFont val="Tahoma"/>
            <family val="2"/>
          </rPr>
          <t>Data for 1986-2007 from FSA report  CRP Summary and Enrollment Statistics . April 2008 (A. Barbarika). Data for 2010 from CRP Status report 1/31/09 (A.Barbarika). Data . 2008 data from A. Barbarika and OBPA USDA budget summaries for FY2009 and 2010.</t>
        </r>
      </text>
    </comment>
    <comment ref="BP187" authorId="0">
      <text>
        <r>
          <rPr>
            <sz val="8"/>
            <color indexed="81"/>
            <rFont val="Tahoma"/>
            <family val="2"/>
          </rPr>
          <t>Data for 1986-2007 from FSA report  CRP Summary and Enrollment Statistics . April 2008 (A. Barbarika). Data for 2010 from CRP Status report 1/31/09 (A.Barbarika). Data . 2008 data from A. Barbarika and OBPA USDA budget summaries for FY2009 and 2010.</t>
        </r>
      </text>
    </comment>
    <comment ref="BU187" authorId="0">
      <text>
        <r>
          <rPr>
            <sz val="8"/>
            <color indexed="81"/>
            <rFont val="Tahoma"/>
            <family val="2"/>
          </rPr>
          <t>GePavelis; Discrepancies between cols.BU and BV due to rounding. Col BV consisdered the control.</t>
        </r>
      </text>
    </comment>
    <comment ref="DC187" authorId="0">
      <text>
        <r>
          <rPr>
            <b/>
            <sz val="8"/>
            <color indexed="81"/>
            <rFont val="Tahoma"/>
            <family val="2"/>
          </rPr>
          <t>George.Pavelis:</t>
        </r>
        <r>
          <rPr>
            <sz val="8"/>
            <color indexed="81"/>
            <rFont val="Tahoma"/>
            <family val="2"/>
          </rPr>
          <t xml:space="preserve">
TA for ASCS &amp; FSA typically permormed by NRCS or other agencies through fund transfers or transfer or reimbursement.</t>
        </r>
      </text>
    </comment>
  </commentList>
</comments>
</file>

<file path=xl/sharedStrings.xml><?xml version="1.0" encoding="utf-8"?>
<sst xmlns="http://schemas.openxmlformats.org/spreadsheetml/2006/main" count="1381" uniqueCount="155">
  <si>
    <t>TA</t>
  </si>
  <si>
    <t>FA</t>
  </si>
  <si>
    <t>Environmental Quality Incentives Program (EQIP)</t>
  </si>
  <si>
    <t>Great Plains Conservation Program (GPCP)</t>
  </si>
  <si>
    <t>Wildlife Habitat Incentives Program (WHIP)</t>
  </si>
  <si>
    <t>Agricultural Conservation Program (ACP)</t>
  </si>
  <si>
    <t>Conservation Reserve Program (CRP)</t>
  </si>
  <si>
    <t>Conservation Operations (CO-01)</t>
  </si>
  <si>
    <t>Total, TA &amp; FA</t>
  </si>
  <si>
    <t>Forest Incentives Program (FIP)</t>
  </si>
  <si>
    <t>Colorado River Salinity Control Program (CRSCP)</t>
  </si>
  <si>
    <t>Water Bank Program (WB)</t>
  </si>
  <si>
    <t>Water Conservation &amp; Utilization Projects (WCU)</t>
  </si>
  <si>
    <t>Wetlands Reserve Program (WRP)</t>
  </si>
  <si>
    <t>Farm and Ranch Lands Protection Program (FRPP)</t>
  </si>
  <si>
    <t>Total, all TA</t>
  </si>
  <si>
    <t xml:space="preserve">Total, all TA </t>
  </si>
  <si>
    <t>Total, FA</t>
  </si>
  <si>
    <t>Healthy Forests Reserve Program (HFRP)</t>
  </si>
  <si>
    <t>$Thousands</t>
  </si>
  <si>
    <t>Watershed Surveys and Planning (WSP)</t>
  </si>
  <si>
    <t>Grassland Reserve Program (GRP)</t>
  </si>
  <si>
    <t>Emergency Erosion Control (EEC)</t>
  </si>
  <si>
    <t>Soil Bank (SB)</t>
  </si>
  <si>
    <t xml:space="preserve"> FA</t>
  </si>
  <si>
    <t>Conservation Stewardship Program (CSP)</t>
  </si>
  <si>
    <t>Fiscal year</t>
  </si>
  <si>
    <t>Emergency Conservation Program (ECP)</t>
  </si>
  <si>
    <t>Biomass Research and Development (BRD)</t>
  </si>
  <si>
    <t>Conservation Farm Option  (CFO)</t>
  </si>
  <si>
    <t>Voluntary Public Access Incentive Program (VPAIP)</t>
  </si>
  <si>
    <t>Grassroots Source Water Protection Program (GSWPP)</t>
  </si>
  <si>
    <t>NRCS &amp; FSA Totals, All Groups A,B, C</t>
  </si>
  <si>
    <t>Discretionary totals, Groups A, B, C</t>
  </si>
  <si>
    <t>Mandatory totals, Groups A, B, C</t>
  </si>
  <si>
    <t>USDA year totals, Groups A, B, C</t>
  </si>
  <si>
    <t>NRCS</t>
  </si>
  <si>
    <t>FSA</t>
  </si>
  <si>
    <t>Total,all FA</t>
  </si>
  <si>
    <t>Total, all FA</t>
  </si>
  <si>
    <t>Financial Outlay, Retired Lands (Group C)</t>
  </si>
  <si>
    <t>Technical Assistance , Working crop and Grasslands</t>
  </si>
  <si>
    <t>Financial Assistance , Working crop and Grasslands</t>
  </si>
  <si>
    <t>Total Assistance , Working crop and Grasslands</t>
  </si>
  <si>
    <t xml:space="preserve">Project Technical Assistance </t>
  </si>
  <si>
    <t xml:space="preserve">Project Financial Assistance </t>
  </si>
  <si>
    <t xml:space="preserve">Nonproject Technical Assistance </t>
  </si>
  <si>
    <t xml:space="preserve">Nonproject Financial Assistance </t>
  </si>
  <si>
    <t xml:space="preserve">All Project Assistance </t>
  </si>
  <si>
    <t xml:space="preserve">All Nonproject Assistance </t>
  </si>
  <si>
    <t>Project TA, Pct.</t>
  </si>
  <si>
    <t>Non-project, TA Pct</t>
  </si>
  <si>
    <t>Implicit price deflator, Yr2005 = 100</t>
  </si>
  <si>
    <t>Discretionary Technical Assistance (Group A)</t>
  </si>
  <si>
    <t>Discretionary Financial assistance for Working Lands, (Group B)</t>
  </si>
  <si>
    <t>USDA All Technical Assistance (Group A)</t>
  </si>
  <si>
    <t>Financial assistance for Working Lands, (Group B)</t>
  </si>
  <si>
    <t>Mandatory Technical Assistance ( Group A)</t>
  </si>
  <si>
    <t>Mandatory  Financial Outlay, Retired Lands (Group C)</t>
  </si>
  <si>
    <t>Mandatory Financial assistance,Working Lands, (Group B)</t>
  </si>
  <si>
    <t>Resource Conserv.and Devmnt. Program (RC&amp;D)</t>
  </si>
  <si>
    <t>Discretionary Financial Outlay, Retired  Lands (Group C)</t>
  </si>
  <si>
    <t>Multiplier, to convert historical $ to 2009$.</t>
  </si>
  <si>
    <t>Total, TA + FA</t>
  </si>
  <si>
    <t>all FA</t>
  </si>
  <si>
    <t>Total Technical Assistance , TA</t>
  </si>
  <si>
    <t>Total Financial Assistance, FA</t>
  </si>
  <si>
    <t>Avg. Pct. TA</t>
  </si>
  <si>
    <t xml:space="preserve">Discretionary Programs, by Groups, $Thousands </t>
  </si>
  <si>
    <t>Mandatory Programs, by Groups, $Thousands</t>
  </si>
  <si>
    <t>All Programs, by Groups, $Thousands</t>
  </si>
  <si>
    <t>Agricultural Management Assistance Program (AMA)</t>
  </si>
  <si>
    <t>Total, All Discretionary Programs</t>
  </si>
  <si>
    <t>Total, All Mandatory Programs</t>
  </si>
  <si>
    <t>Total, All Programs</t>
  </si>
  <si>
    <t>TA+FA</t>
  </si>
  <si>
    <t>FY2008 Reg</t>
  </si>
  <si>
    <t>PL534</t>
  </si>
  <si>
    <t>PL566</t>
  </si>
  <si>
    <t>Sum Direct Oblig</t>
  </si>
  <si>
    <t>FY2008 Supp</t>
  </si>
  <si>
    <t>2008 Supp</t>
  </si>
  <si>
    <t>All WFP, FY2008</t>
  </si>
  <si>
    <t>FY2009 Reg</t>
  </si>
  <si>
    <t>Recovery Act</t>
  </si>
  <si>
    <t>All WPF, 2009</t>
  </si>
  <si>
    <t>all WRP,2009</t>
  </si>
  <si>
    <t>TA &amp; FA of Recovery Act, 2009</t>
  </si>
  <si>
    <t>FP Easements</t>
  </si>
  <si>
    <t>WFP, prop to direc</t>
  </si>
  <si>
    <t>Recov subtotal</t>
  </si>
  <si>
    <t>All Wtshd Rehab, FY 2009</t>
  </si>
  <si>
    <t>Watershed  Planning (WP)</t>
  </si>
  <si>
    <t>River Basin Surveys and Planning (RBSP)</t>
  </si>
  <si>
    <t>Watershed and Flood Prevention Operations (WFPO)</t>
  </si>
  <si>
    <t>All Working Lands, $Thousands</t>
  </si>
  <si>
    <t>Non-project Programs for Working Lands, $Thousands</t>
  </si>
  <si>
    <t>SCS-NRCS</t>
  </si>
  <si>
    <t>ASCS-FSA</t>
  </si>
  <si>
    <t>Project Programs for Working Lands, $Thousands</t>
  </si>
  <si>
    <t>Percent</t>
  </si>
  <si>
    <t>TA + FA</t>
  </si>
  <si>
    <t>Lead Agency</t>
  </si>
  <si>
    <t>NRCS-FSA</t>
  </si>
  <si>
    <t xml:space="preserve">2008 and 2009 detail, WFPO and Watershed Rehabilitation, $Thousands (Historical$) </t>
  </si>
  <si>
    <t>Working Lands TA, Pct.</t>
  </si>
  <si>
    <t xml:space="preserve">Emergency Forestry Conservation Reserve(EFCR) </t>
  </si>
  <si>
    <t>Period 1: FY1936-1960</t>
  </si>
  <si>
    <t>Period 2: FY1961-1985</t>
  </si>
  <si>
    <t>Period 3: FY1986-2010</t>
  </si>
  <si>
    <t xml:space="preserve">Totals, FY1936-2010 </t>
  </si>
  <si>
    <t>Totals, FY1936-2010</t>
  </si>
  <si>
    <t>Watershed Rehabilitation Program (WRHP)</t>
  </si>
  <si>
    <t>Check totals, $Thousands</t>
  </si>
  <si>
    <t>Totals by Fund Types and Groups, $Thousands</t>
  </si>
  <si>
    <t xml:space="preserve">    </t>
  </si>
  <si>
    <t>All Programs, by Groups, $Millions (Yr2009$)</t>
  </si>
  <si>
    <t>Check totals, $Millions (Yr2009$)</t>
  </si>
  <si>
    <t>All Working Lands, $Millions (Yr2009$)</t>
  </si>
  <si>
    <t>Project Programs for Working Lands, $Millions (Yr2009$)</t>
  </si>
  <si>
    <t>Non-project Programs for Working Lands, $Millions (Yr2009$)</t>
  </si>
  <si>
    <t>Discretionary Programs, $Millions (Yr2009$)</t>
  </si>
  <si>
    <t>EQIP Begins Mandatory Programs, $Millions (Yr2009$)</t>
  </si>
  <si>
    <t>Totals by Fund Types and Groups, $Millions (Yr2009$)</t>
  </si>
  <si>
    <t>Discretionary Programs, by Groups, $Millions (Yr2009$)</t>
  </si>
  <si>
    <t>Mandatory Programs, by Groups, $Millions (Yr2009$)</t>
  </si>
  <si>
    <t>Discretionary Programs, $Thousands &gt;&gt;(see comments below Part II for Watershed Rehabilitation Program)</t>
  </si>
  <si>
    <t>NRCS,AMS,RMA</t>
  </si>
  <si>
    <t>Units &gt;&gt;</t>
  </si>
  <si>
    <t>Activity &gt;&gt;</t>
  </si>
  <si>
    <t>TA, all SCS-NRCS Programs</t>
  </si>
  <si>
    <t>FA, all SCS-NRCS Programs</t>
  </si>
  <si>
    <t>All SCS-NRCS Programs</t>
  </si>
  <si>
    <t>TA, all ASCS-FSA Programs</t>
  </si>
  <si>
    <t>FA, all ASCS-FSA Programs</t>
  </si>
  <si>
    <t>All ASCS-FSA Programs</t>
  </si>
  <si>
    <t>TA, all USDA Programs</t>
  </si>
  <si>
    <t>FA, all USDA Programs</t>
  </si>
  <si>
    <t>Total assistance, all USDA agencies</t>
  </si>
  <si>
    <t>% FA</t>
  </si>
  <si>
    <t>% TA</t>
  </si>
  <si>
    <t>$Millions</t>
  </si>
  <si>
    <t>Other FSA Discretionary Programs, $Thousands</t>
  </si>
  <si>
    <t>Other FSA Discretionary Programs, $Millions (Yr2009$)</t>
  </si>
  <si>
    <t>Agency Summations: Technical (TA) and Financial (FA) Conservation Assistance, (Administrative basis), in $Thousands</t>
  </si>
  <si>
    <t>Agency Summations: Technical (TA) and Financial (FA) Conservation Assistance, (Administrative basis), in $Millions (Yr1009$).</t>
  </si>
  <si>
    <t>EQIP Begins Mandatory Programs, $Thousands . See embedded comment in EQIP headings.&gt;</t>
  </si>
  <si>
    <t>EQIP Begins Mandatory Programs, $Millions . See embedded comment in EQIP headings.&gt;</t>
  </si>
  <si>
    <t xml:space="preserve">Columns in Part I are in historical or then-current dollars. Part II converts the historical dollars in Part I to year 2009 dollar equivalents.  </t>
  </si>
  <si>
    <t xml:space="preserve">Part I: Technical Assistance (TA) and Financial Assistance(FA) for NRCS and FSA Conservation Programs, in Thousands of Budgeted or Historical dollars, 1936-2010, </t>
  </si>
  <si>
    <t xml:space="preserve">Part II: Technical Assistance (TA) and Financial Assistance(FA) for NRCS and FSA Conservation Programs, in Millions of Year 2009 dollars, 1936-2010. </t>
  </si>
  <si>
    <t>1935-</t>
  </si>
  <si>
    <t xml:space="preserve"> Land Utilization Program (LU)</t>
  </si>
  <si>
    <t>Conservation Stewardship (and Security) (CSP)</t>
  </si>
  <si>
    <t xml:space="preserve">Datasheet. Soil and Water Conservation Conservation Expenditures by USDA Agencies, 1935-2010. May 2011. 1. xlsx.  Natural Resources Conservation Service, U.S. Department of Agriculture. </t>
  </si>
</sst>
</file>

<file path=xl/styles.xml><?xml version="1.0" encoding="utf-8"?>
<styleSheet xmlns="http://schemas.openxmlformats.org/spreadsheetml/2006/main">
  <numFmts count="4">
    <numFmt numFmtId="43" formatCode="_(* #,##0.00_);_(* \(#,##0.00\);_(* &quot;-&quot;??_);_(@_)"/>
    <numFmt numFmtId="164" formatCode="0.0"/>
    <numFmt numFmtId="165" formatCode="0.000"/>
    <numFmt numFmtId="166" formatCode="_(* #,##0_);_(* \(#,##0\);_(* &quot;-&quot;??_);_(@_)"/>
  </numFmts>
  <fonts count="21">
    <font>
      <sz val="8"/>
      <name val="Arial"/>
    </font>
    <font>
      <sz val="10"/>
      <name val="Times New Roman"/>
      <family val="1"/>
    </font>
    <font>
      <sz val="10"/>
      <name val="Arial"/>
      <family val="2"/>
    </font>
    <font>
      <sz val="8"/>
      <color indexed="81"/>
      <name val="Tahoma"/>
      <family val="2"/>
    </font>
    <font>
      <b/>
      <sz val="10"/>
      <name val="Times New Roman"/>
      <family val="1"/>
    </font>
    <font>
      <i/>
      <sz val="10"/>
      <name val="Times New Roman"/>
      <family val="1"/>
    </font>
    <font>
      <b/>
      <i/>
      <sz val="10"/>
      <name val="Times New Roman"/>
      <family val="1"/>
    </font>
    <font>
      <sz val="8"/>
      <color indexed="8"/>
      <name val="Tahoma"/>
      <family val="2"/>
    </font>
    <font>
      <u/>
      <sz val="8"/>
      <color indexed="81"/>
      <name val="Tahoma"/>
      <family val="2"/>
    </font>
    <font>
      <b/>
      <sz val="8"/>
      <color indexed="81"/>
      <name val="Tahoma"/>
      <family val="2"/>
    </font>
    <font>
      <sz val="8"/>
      <name val="Arial"/>
      <family val="2"/>
    </font>
    <font>
      <sz val="8"/>
      <name val="Times New Roman"/>
      <family val="1"/>
    </font>
    <font>
      <b/>
      <sz val="8"/>
      <name val="Times New Roman"/>
      <family val="1"/>
    </font>
    <font>
      <sz val="10"/>
      <color indexed="8"/>
      <name val="Times New Roman"/>
      <family val="1"/>
    </font>
    <font>
      <b/>
      <sz val="10"/>
      <color indexed="8"/>
      <name val="Times New Roman"/>
      <family val="1"/>
    </font>
    <font>
      <sz val="12"/>
      <name val="Times New Roman"/>
      <family val="1"/>
    </font>
    <font>
      <b/>
      <sz val="12"/>
      <color indexed="25"/>
      <name val="Times New Roman"/>
      <family val="1"/>
    </font>
    <font>
      <b/>
      <sz val="12"/>
      <name val="Times New Roman"/>
      <family val="1"/>
    </font>
    <font>
      <sz val="10"/>
      <color theme="1"/>
      <name val="Times New Roman"/>
      <family val="1"/>
    </font>
    <font>
      <sz val="12"/>
      <color theme="1"/>
      <name val="Times New Roman"/>
      <family val="1"/>
    </font>
    <font>
      <sz val="8"/>
      <color indexed="81"/>
      <name val="Tahoma"/>
      <charset val="1"/>
    </font>
  </fonts>
  <fills count="3">
    <fill>
      <patternFill patternType="none"/>
    </fill>
    <fill>
      <patternFill patternType="gray125"/>
    </fill>
    <fill>
      <patternFill patternType="solid">
        <fgColor indexed="65"/>
        <bgColor indexed="8"/>
      </patternFill>
    </fill>
  </fills>
  <borders count="8">
    <border>
      <left/>
      <right/>
      <top/>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43" fontId="10" fillId="0" borderId="0" applyFont="0" applyFill="0" applyBorder="0" applyAlignment="0" applyProtection="0"/>
    <xf numFmtId="3" fontId="10" fillId="0" borderId="0" applyFont="0" applyFill="0" applyBorder="0" applyAlignment="0" applyProtection="0"/>
    <xf numFmtId="0" fontId="2" fillId="0" borderId="0"/>
    <xf numFmtId="9" fontId="1" fillId="0" borderId="0" applyFont="0" applyFill="0" applyBorder="0" applyAlignment="0" applyProtection="0"/>
  </cellStyleXfs>
  <cellXfs count="146">
    <xf numFmtId="0" fontId="0" fillId="0" borderId="0" xfId="0"/>
    <xf numFmtId="0" fontId="4" fillId="0" borderId="0" xfId="0" applyFont="1"/>
    <xf numFmtId="0" fontId="2" fillId="0" borderId="0" xfId="0" applyFont="1"/>
    <xf numFmtId="0" fontId="4" fillId="0" borderId="1" xfId="0" applyFont="1" applyBorder="1" applyAlignment="1">
      <alignment horizontal="center" wrapText="1"/>
    </xf>
    <xf numFmtId="3" fontId="5" fillId="0" borderId="0" xfId="3" applyNumberFormat="1" applyFont="1" applyAlignment="1">
      <alignment horizontal="right"/>
    </xf>
    <xf numFmtId="3" fontId="4" fillId="0" borderId="0" xfId="3" applyNumberFormat="1" applyFont="1" applyAlignment="1">
      <alignment horizontal="right"/>
    </xf>
    <xf numFmtId="9" fontId="4" fillId="0" borderId="0" xfId="0" applyNumberFormat="1" applyFont="1"/>
    <xf numFmtId="166" fontId="4" fillId="0" borderId="2" xfId="2" applyNumberFormat="1" applyFont="1" applyBorder="1" applyAlignment="1">
      <alignment horizontal="left"/>
    </xf>
    <xf numFmtId="166" fontId="4" fillId="0" borderId="0" xfId="2" applyNumberFormat="1" applyFont="1" applyAlignment="1">
      <alignment horizontal="center"/>
    </xf>
    <xf numFmtId="0" fontId="5" fillId="0" borderId="0" xfId="0" applyFont="1" applyAlignment="1">
      <alignment horizontal="center"/>
    </xf>
    <xf numFmtId="0" fontId="5" fillId="0" borderId="0" xfId="0" applyFont="1" applyAlignment="1">
      <alignment horizontal="center" wrapText="1"/>
    </xf>
    <xf numFmtId="0" fontId="5" fillId="0" borderId="0" xfId="3" applyFont="1" applyAlignment="1">
      <alignment horizontal="center"/>
    </xf>
    <xf numFmtId="0" fontId="5" fillId="0" borderId="2" xfId="0" applyFont="1" applyBorder="1" applyAlignment="1">
      <alignment horizontal="center" wrapText="1"/>
    </xf>
    <xf numFmtId="0" fontId="4" fillId="0" borderId="0" xfId="3" applyFont="1" applyBorder="1" applyAlignment="1">
      <alignment horizontal="right"/>
    </xf>
    <xf numFmtId="3" fontId="5" fillId="0" borderId="0" xfId="2" applyFont="1" applyBorder="1" applyAlignment="1">
      <alignment horizontal="right"/>
    </xf>
    <xf numFmtId="3" fontId="5" fillId="0" borderId="0" xfId="0" applyNumberFormat="1" applyFont="1" applyBorder="1"/>
    <xf numFmtId="3" fontId="5" fillId="0" borderId="0" xfId="2" applyNumberFormat="1" applyFont="1" applyBorder="1" applyAlignment="1">
      <alignment horizontal="right"/>
    </xf>
    <xf numFmtId="3" fontId="5" fillId="0" borderId="0" xfId="3" applyNumberFormat="1" applyFont="1" applyBorder="1" applyAlignment="1">
      <alignment horizontal="right"/>
    </xf>
    <xf numFmtId="3" fontId="4" fillId="0" borderId="0" xfId="3" applyNumberFormat="1" applyFont="1" applyBorder="1" applyAlignment="1">
      <alignment horizontal="right"/>
    </xf>
    <xf numFmtId="3" fontId="4" fillId="0" borderId="0" xfId="0" applyNumberFormat="1" applyFont="1"/>
    <xf numFmtId="3" fontId="5" fillId="0" borderId="0" xfId="3" applyNumberFormat="1" applyFont="1" applyBorder="1"/>
    <xf numFmtId="0" fontId="4" fillId="0" borderId="2" xfId="0" applyFont="1" applyBorder="1"/>
    <xf numFmtId="3" fontId="4" fillId="0" borderId="2" xfId="0" applyNumberFormat="1" applyFont="1" applyBorder="1"/>
    <xf numFmtId="0" fontId="6" fillId="0" borderId="0" xfId="0" applyFont="1" applyAlignment="1">
      <alignment horizontal="center" wrapText="1"/>
    </xf>
    <xf numFmtId="0" fontId="11" fillId="0" borderId="0" xfId="0" applyFont="1"/>
    <xf numFmtId="3" fontId="5" fillId="0" borderId="0" xfId="2" applyNumberFormat="1" applyFont="1" applyFill="1" applyBorder="1" applyAlignment="1">
      <alignment horizontal="right"/>
    </xf>
    <xf numFmtId="3" fontId="5" fillId="2" borderId="0" xfId="2" applyFont="1" applyFill="1" applyBorder="1" applyAlignment="1">
      <alignment horizontal="right"/>
    </xf>
    <xf numFmtId="3" fontId="4" fillId="0" borderId="0" xfId="0" applyNumberFormat="1" applyFont="1" applyBorder="1"/>
    <xf numFmtId="3" fontId="6" fillId="0" borderId="0" xfId="2" applyFont="1" applyBorder="1" applyAlignment="1">
      <alignment horizontal="right"/>
    </xf>
    <xf numFmtId="3" fontId="4" fillId="0" borderId="0" xfId="2" applyFont="1" applyBorder="1" applyAlignment="1">
      <alignment horizontal="right"/>
    </xf>
    <xf numFmtId="3" fontId="6" fillId="0" borderId="0" xfId="3" applyNumberFormat="1" applyFont="1" applyAlignment="1">
      <alignment horizontal="right"/>
    </xf>
    <xf numFmtId="3" fontId="6" fillId="0" borderId="0" xfId="3" applyNumberFormat="1" applyFont="1" applyBorder="1" applyAlignment="1">
      <alignment horizontal="right"/>
    </xf>
    <xf numFmtId="1" fontId="4" fillId="0" borderId="0" xfId="0" applyNumberFormat="1" applyFont="1" applyBorder="1"/>
    <xf numFmtId="1" fontId="4" fillId="0" borderId="0" xfId="3" applyNumberFormat="1" applyFont="1" applyBorder="1" applyAlignment="1">
      <alignment horizontal="right"/>
    </xf>
    <xf numFmtId="3" fontId="6" fillId="2" borderId="0" xfId="2" applyFont="1" applyFill="1" applyBorder="1" applyAlignment="1">
      <alignment horizontal="right"/>
    </xf>
    <xf numFmtId="3" fontId="6" fillId="0" borderId="0" xfId="0" applyNumberFormat="1" applyFont="1" applyBorder="1"/>
    <xf numFmtId="3" fontId="6" fillId="0" borderId="0" xfId="2" applyNumberFormat="1" applyFont="1" applyBorder="1" applyAlignment="1">
      <alignment horizontal="right"/>
    </xf>
    <xf numFmtId="3" fontId="4" fillId="0" borderId="0" xfId="2" applyNumberFormat="1" applyFont="1" applyBorder="1" applyAlignment="1">
      <alignment horizontal="right"/>
    </xf>
    <xf numFmtId="3" fontId="4" fillId="2" borderId="0" xfId="2" applyFont="1" applyFill="1" applyBorder="1" applyAlignment="1">
      <alignment horizontal="right"/>
    </xf>
    <xf numFmtId="0" fontId="5" fillId="0" borderId="0" xfId="0" applyFont="1" applyBorder="1" applyAlignment="1">
      <alignment horizontal="center" wrapText="1"/>
    </xf>
    <xf numFmtId="9" fontId="4" fillId="0" borderId="0" xfId="4" applyFont="1" applyAlignment="1">
      <alignment horizontal="right"/>
    </xf>
    <xf numFmtId="3" fontId="4" fillId="0" borderId="0" xfId="0" applyNumberFormat="1" applyFont="1" applyAlignment="1">
      <alignment horizontal="right"/>
    </xf>
    <xf numFmtId="9" fontId="4" fillId="0" borderId="0" xfId="0" applyNumberFormat="1" applyFont="1" applyBorder="1" applyAlignment="1">
      <alignment horizontal="right"/>
    </xf>
    <xf numFmtId="3" fontId="1" fillId="0" borderId="0" xfId="0" applyNumberFormat="1" applyFont="1" applyAlignment="1">
      <alignment horizontal="right"/>
    </xf>
    <xf numFmtId="3" fontId="1" fillId="0" borderId="0" xfId="0" applyNumberFormat="1" applyFont="1"/>
    <xf numFmtId="3" fontId="1" fillId="0" borderId="0" xfId="2" applyFont="1" applyBorder="1" applyAlignment="1">
      <alignment horizontal="right"/>
    </xf>
    <xf numFmtId="3" fontId="1" fillId="0" borderId="0" xfId="2" applyNumberFormat="1" applyFont="1" applyBorder="1" applyAlignment="1">
      <alignment horizontal="right"/>
    </xf>
    <xf numFmtId="0" fontId="1" fillId="0" borderId="0" xfId="0" applyFont="1"/>
    <xf numFmtId="3" fontId="1" fillId="0" borderId="0" xfId="3" applyNumberFormat="1" applyFont="1" applyAlignment="1">
      <alignment horizontal="right"/>
    </xf>
    <xf numFmtId="3" fontId="1" fillId="0" borderId="0" xfId="3" applyNumberFormat="1" applyFont="1" applyBorder="1" applyAlignment="1">
      <alignment horizontal="right"/>
    </xf>
    <xf numFmtId="3" fontId="1" fillId="0" borderId="0" xfId="2" applyNumberFormat="1" applyFont="1" applyFill="1" applyBorder="1" applyAlignment="1">
      <alignment horizontal="right"/>
    </xf>
    <xf numFmtId="3" fontId="1" fillId="2" borderId="0" xfId="2" applyFont="1" applyFill="1" applyBorder="1" applyAlignment="1">
      <alignment horizontal="right"/>
    </xf>
    <xf numFmtId="3" fontId="1" fillId="0" borderId="0" xfId="0" applyNumberFormat="1" applyFont="1" applyBorder="1"/>
    <xf numFmtId="1" fontId="1" fillId="0" borderId="0" xfId="0" applyNumberFormat="1" applyFont="1" applyBorder="1"/>
    <xf numFmtId="1" fontId="1" fillId="0" borderId="0" xfId="3" applyNumberFormat="1" applyFont="1" applyAlignment="1">
      <alignment horizontal="right"/>
    </xf>
    <xf numFmtId="1" fontId="1" fillId="0" borderId="0" xfId="3" applyNumberFormat="1" applyFont="1" applyBorder="1" applyAlignment="1">
      <alignment horizontal="right"/>
    </xf>
    <xf numFmtId="9" fontId="4" fillId="0" borderId="0" xfId="4" applyNumberFormat="1" applyFont="1" applyBorder="1"/>
    <xf numFmtId="166" fontId="1" fillId="0" borderId="0" xfId="2" applyNumberFormat="1" applyFont="1" applyAlignment="1">
      <alignment horizontal="center"/>
    </xf>
    <xf numFmtId="0" fontId="1" fillId="0" borderId="0" xfId="0" applyFont="1" applyAlignment="1">
      <alignment horizontal="center"/>
    </xf>
    <xf numFmtId="0" fontId="1" fillId="0" borderId="0" xfId="3" applyFont="1" applyAlignment="1">
      <alignment horizontal="right"/>
    </xf>
    <xf numFmtId="0" fontId="1" fillId="0" borderId="0" xfId="3" applyFont="1" applyAlignment="1">
      <alignment horizontal="center"/>
    </xf>
    <xf numFmtId="0" fontId="1" fillId="0" borderId="0" xfId="0" applyFont="1" applyAlignment="1">
      <alignment horizontal="right"/>
    </xf>
    <xf numFmtId="0" fontId="1" fillId="0" borderId="0" xfId="0" applyFont="1" applyAlignment="1">
      <alignment horizontal="center" wrapText="1"/>
    </xf>
    <xf numFmtId="0" fontId="1" fillId="0" borderId="0" xfId="0" applyFont="1" applyBorder="1" applyAlignment="1">
      <alignment horizontal="center" wrapText="1"/>
    </xf>
    <xf numFmtId="0" fontId="1" fillId="0" borderId="2" xfId="0" applyFont="1" applyBorder="1" applyAlignment="1">
      <alignment horizontal="center"/>
    </xf>
    <xf numFmtId="0" fontId="1" fillId="0" borderId="2" xfId="0" applyFont="1" applyBorder="1" applyAlignment="1">
      <alignment horizontal="center" wrapText="1"/>
    </xf>
    <xf numFmtId="3" fontId="4" fillId="0" borderId="2" xfId="0" applyNumberFormat="1" applyFont="1" applyBorder="1" applyAlignment="1">
      <alignment horizontal="right"/>
    </xf>
    <xf numFmtId="9" fontId="4" fillId="0" borderId="2" xfId="0" applyNumberFormat="1" applyFont="1" applyBorder="1" applyAlignment="1">
      <alignment horizontal="right"/>
    </xf>
    <xf numFmtId="3" fontId="4" fillId="0" borderId="2" xfId="3" applyNumberFormat="1" applyFont="1" applyBorder="1" applyAlignment="1">
      <alignment horizontal="right"/>
    </xf>
    <xf numFmtId="0" fontId="4" fillId="0" borderId="5" xfId="0" applyFont="1" applyBorder="1" applyAlignment="1">
      <alignment horizontal="center" wrapText="1"/>
    </xf>
    <xf numFmtId="166" fontId="1" fillId="0" borderId="2" xfId="2" applyNumberFormat="1" applyFont="1" applyBorder="1" applyAlignment="1">
      <alignment horizontal="center"/>
    </xf>
    <xf numFmtId="3" fontId="4" fillId="0" borderId="2" xfId="2" applyFont="1" applyBorder="1" applyAlignment="1">
      <alignment horizontal="right"/>
    </xf>
    <xf numFmtId="3" fontId="5" fillId="0" borderId="2" xfId="2" applyFont="1" applyBorder="1" applyAlignment="1">
      <alignment horizontal="right"/>
    </xf>
    <xf numFmtId="3" fontId="6" fillId="0" borderId="2" xfId="2" applyFont="1" applyBorder="1" applyAlignment="1">
      <alignment horizontal="right"/>
    </xf>
    <xf numFmtId="3" fontId="1" fillId="0" borderId="2" xfId="2" applyFont="1" applyBorder="1" applyAlignment="1">
      <alignment horizontal="right"/>
    </xf>
    <xf numFmtId="3" fontId="1" fillId="0" borderId="2" xfId="2" applyNumberFormat="1" applyFont="1" applyFill="1" applyBorder="1" applyAlignment="1">
      <alignment horizontal="right"/>
    </xf>
    <xf numFmtId="3" fontId="5" fillId="0" borderId="2" xfId="2" applyNumberFormat="1" applyFont="1" applyFill="1" applyBorder="1" applyAlignment="1">
      <alignment horizontal="right"/>
    </xf>
    <xf numFmtId="9" fontId="4" fillId="0" borderId="0" xfId="4" applyFont="1" applyBorder="1"/>
    <xf numFmtId="9" fontId="4" fillId="0" borderId="0" xfId="0" applyNumberFormat="1" applyFont="1" applyBorder="1"/>
    <xf numFmtId="164" fontId="1" fillId="0" borderId="0" xfId="3" applyNumberFormat="1" applyFont="1" applyAlignment="1">
      <alignment horizontal="center"/>
    </xf>
    <xf numFmtId="0" fontId="1" fillId="0" borderId="0" xfId="3" applyFont="1" applyAlignment="1">
      <alignment horizontal="left"/>
    </xf>
    <xf numFmtId="0" fontId="13" fillId="0" borderId="1" xfId="0" applyFont="1" applyBorder="1" applyAlignment="1">
      <alignment horizontal="center" wrapText="1"/>
    </xf>
    <xf numFmtId="0" fontId="1" fillId="0" borderId="0" xfId="3" applyFont="1" applyBorder="1" applyAlignment="1">
      <alignment horizontal="right"/>
    </xf>
    <xf numFmtId="165" fontId="13" fillId="0" borderId="0" xfId="0" applyNumberFormat="1" applyFont="1"/>
    <xf numFmtId="165" fontId="14" fillId="0" borderId="0" xfId="0" applyNumberFormat="1" applyFont="1"/>
    <xf numFmtId="0" fontId="1" fillId="0" borderId="1" xfId="0" applyFont="1" applyBorder="1" applyAlignment="1">
      <alignment horizontal="center" wrapText="1"/>
    </xf>
    <xf numFmtId="0" fontId="1" fillId="0" borderId="0" xfId="0" applyFont="1" applyBorder="1"/>
    <xf numFmtId="3" fontId="1" fillId="0" borderId="2" xfId="3" applyNumberFormat="1" applyFont="1" applyBorder="1" applyAlignment="1">
      <alignment horizontal="right"/>
    </xf>
    <xf numFmtId="3" fontId="1" fillId="0" borderId="2" xfId="0" applyNumberFormat="1" applyFont="1" applyBorder="1"/>
    <xf numFmtId="0" fontId="1" fillId="0" borderId="2" xfId="0" applyFont="1" applyBorder="1"/>
    <xf numFmtId="9" fontId="1" fillId="0" borderId="0" xfId="4" applyFont="1" applyAlignment="1">
      <alignment horizontal="right"/>
    </xf>
    <xf numFmtId="9" fontId="1" fillId="0" borderId="0" xfId="4" applyFont="1" applyBorder="1"/>
    <xf numFmtId="9" fontId="1" fillId="0" borderId="0" xfId="0" applyNumberFormat="1" applyFont="1"/>
    <xf numFmtId="166" fontId="1" fillId="0" borderId="0" xfId="2" applyNumberFormat="1" applyFont="1" applyBorder="1" applyAlignment="1">
      <alignment horizontal="right"/>
    </xf>
    <xf numFmtId="0" fontId="1" fillId="0" borderId="5" xfId="0" applyFont="1" applyBorder="1" applyAlignment="1">
      <alignment horizontal="center" wrapText="1"/>
    </xf>
    <xf numFmtId="3" fontId="4" fillId="0" borderId="6" xfId="2" applyFont="1" applyBorder="1" applyAlignment="1">
      <alignment horizontal="right"/>
    </xf>
    <xf numFmtId="3" fontId="4" fillId="0" borderId="3" xfId="2" applyFont="1" applyBorder="1" applyAlignment="1">
      <alignment horizontal="right"/>
    </xf>
    <xf numFmtId="9" fontId="4" fillId="0" borderId="3" xfId="4" applyNumberFormat="1" applyFont="1" applyBorder="1"/>
    <xf numFmtId="9" fontId="4" fillId="0" borderId="3" xfId="4" applyFont="1" applyBorder="1"/>
    <xf numFmtId="9" fontId="4" fillId="0" borderId="3" xfId="4" applyFont="1" applyBorder="1" applyAlignment="1">
      <alignment horizontal="right"/>
    </xf>
    <xf numFmtId="9" fontId="4" fillId="0" borderId="3" xfId="0" applyNumberFormat="1" applyFont="1" applyBorder="1"/>
    <xf numFmtId="0" fontId="1" fillId="0" borderId="4" xfId="0" applyFont="1" applyBorder="1"/>
    <xf numFmtId="0" fontId="4" fillId="0" borderId="3" xfId="0" applyFont="1" applyBorder="1"/>
    <xf numFmtId="0" fontId="1" fillId="0" borderId="0" xfId="0" applyFont="1" applyAlignment="1"/>
    <xf numFmtId="0" fontId="4" fillId="0" borderId="0" xfId="3" applyFont="1" applyAlignment="1">
      <alignment horizontal="left"/>
    </xf>
    <xf numFmtId="0" fontId="1" fillId="0" borderId="0" xfId="3" applyFont="1"/>
    <xf numFmtId="0" fontId="1" fillId="0" borderId="2" xfId="3" applyNumberFormat="1" applyFont="1" applyBorder="1" applyAlignment="1">
      <alignment horizontal="center"/>
    </xf>
    <xf numFmtId="0" fontId="1" fillId="0" borderId="0" xfId="3" applyNumberFormat="1" applyFont="1" applyBorder="1" applyAlignment="1">
      <alignment horizontal="center"/>
    </xf>
    <xf numFmtId="166" fontId="1" fillId="0" borderId="6" xfId="2" applyNumberFormat="1" applyFont="1" applyBorder="1" applyAlignment="1">
      <alignment horizontal="center"/>
    </xf>
    <xf numFmtId="0" fontId="1" fillId="0" borderId="0" xfId="0" applyFont="1" applyBorder="1" applyAlignment="1">
      <alignment horizontal="center"/>
    </xf>
    <xf numFmtId="9" fontId="1" fillId="0" borderId="0" xfId="0" applyNumberFormat="1" applyFont="1" applyBorder="1"/>
    <xf numFmtId="9" fontId="1" fillId="0" borderId="0" xfId="4" applyNumberFormat="1" applyFont="1" applyBorder="1"/>
    <xf numFmtId="0" fontId="1" fillId="0" borderId="2" xfId="0" applyFont="1" applyBorder="1" applyAlignment="1"/>
    <xf numFmtId="0" fontId="4" fillId="0" borderId="0" xfId="3" applyFont="1"/>
    <xf numFmtId="165" fontId="14" fillId="0" borderId="3" xfId="0" applyNumberFormat="1" applyFont="1" applyBorder="1"/>
    <xf numFmtId="165" fontId="14" fillId="0" borderId="7" xfId="0" applyNumberFormat="1" applyFont="1" applyBorder="1"/>
    <xf numFmtId="0" fontId="15" fillId="0" borderId="0" xfId="0" applyFont="1"/>
    <xf numFmtId="0" fontId="12" fillId="0" borderId="0" xfId="0" applyFont="1"/>
    <xf numFmtId="166" fontId="4" fillId="0" borderId="0" xfId="1" applyNumberFormat="1" applyFont="1"/>
    <xf numFmtId="166" fontId="1" fillId="0" borderId="0" xfId="1" applyNumberFormat="1" applyFont="1"/>
    <xf numFmtId="0" fontId="1" fillId="0" borderId="5" xfId="0" applyFont="1" applyFill="1" applyBorder="1" applyAlignment="1">
      <alignment horizontal="center" wrapText="1"/>
    </xf>
    <xf numFmtId="0" fontId="1" fillId="0" borderId="1" xfId="0" applyFont="1" applyFill="1" applyBorder="1" applyAlignment="1">
      <alignment horizontal="center" wrapText="1"/>
    </xf>
    <xf numFmtId="9" fontId="1" fillId="0" borderId="0" xfId="4" applyFont="1"/>
    <xf numFmtId="9" fontId="4" fillId="0" borderId="0" xfId="4" applyFont="1"/>
    <xf numFmtId="166" fontId="4" fillId="0" borderId="3" xfId="1" applyNumberFormat="1" applyFont="1" applyBorder="1"/>
    <xf numFmtId="3" fontId="4" fillId="0" borderId="6" xfId="0" applyNumberFormat="1" applyFont="1" applyBorder="1"/>
    <xf numFmtId="3" fontId="4" fillId="0" borderId="3" xfId="0" applyNumberFormat="1" applyFont="1" applyBorder="1"/>
    <xf numFmtId="0" fontId="17" fillId="0" borderId="0" xfId="0" applyFont="1"/>
    <xf numFmtId="0" fontId="16" fillId="0" borderId="3" xfId="0" applyFont="1" applyBorder="1" applyAlignment="1">
      <alignment horizontal="left"/>
    </xf>
    <xf numFmtId="0" fontId="17" fillId="0" borderId="3" xfId="0" applyFont="1" applyBorder="1"/>
    <xf numFmtId="0" fontId="17" fillId="0" borderId="6" xfId="0" applyFont="1" applyBorder="1"/>
    <xf numFmtId="164" fontId="18" fillId="0" borderId="0" xfId="3" applyNumberFormat="1" applyFont="1" applyAlignment="1">
      <alignment horizontal="center"/>
    </xf>
    <xf numFmtId="0" fontId="19" fillId="0" borderId="0" xfId="0" applyFont="1" applyAlignment="1">
      <alignment horizontal="left"/>
    </xf>
    <xf numFmtId="0" fontId="19" fillId="0" borderId="0" xfId="0" applyFont="1"/>
    <xf numFmtId="0" fontId="19" fillId="0" borderId="2" xfId="0" applyFont="1" applyBorder="1"/>
    <xf numFmtId="0" fontId="19" fillId="0" borderId="0" xfId="0" applyFont="1" applyBorder="1"/>
    <xf numFmtId="0" fontId="17" fillId="0" borderId="0" xfId="3" applyFont="1" applyAlignment="1">
      <alignment horizontal="left"/>
    </xf>
    <xf numFmtId="164" fontId="17" fillId="0" borderId="0" xfId="3" applyNumberFormat="1" applyFont="1" applyAlignment="1">
      <alignment horizontal="center"/>
    </xf>
    <xf numFmtId="166" fontId="17" fillId="0" borderId="2" xfId="2" applyNumberFormat="1" applyFont="1" applyBorder="1" applyAlignment="1">
      <alignment horizontal="center"/>
    </xf>
    <xf numFmtId="166" fontId="17" fillId="0" borderId="0" xfId="2" applyNumberFormat="1" applyFont="1" applyAlignment="1">
      <alignment horizontal="center"/>
    </xf>
    <xf numFmtId="0" fontId="17" fillId="0" borderId="0" xfId="3" applyFont="1"/>
    <xf numFmtId="0" fontId="17" fillId="0" borderId="0" xfId="3" applyFont="1" applyBorder="1"/>
    <xf numFmtId="166" fontId="17" fillId="0" borderId="0" xfId="2" applyNumberFormat="1" applyFont="1" applyBorder="1" applyAlignment="1">
      <alignment horizontal="center"/>
    </xf>
    <xf numFmtId="9" fontId="4" fillId="0" borderId="6" xfId="4" applyFont="1" applyBorder="1" applyAlignment="1">
      <alignment horizontal="right"/>
    </xf>
    <xf numFmtId="166" fontId="4" fillId="0" borderId="3" xfId="2" applyNumberFormat="1" applyFont="1" applyBorder="1" applyAlignment="1">
      <alignment horizontal="left"/>
    </xf>
    <xf numFmtId="166" fontId="4" fillId="0" borderId="7" xfId="2" applyNumberFormat="1" applyFont="1" applyBorder="1" applyAlignment="1">
      <alignment horizontal="left"/>
    </xf>
  </cellXfs>
  <cellStyles count="5">
    <cellStyle name="Comma" xfId="1" builtinId="3"/>
    <cellStyle name="Comma_Conserve Spread" xfId="2"/>
    <cellStyle name="Normal" xfId="0" builtinId="0"/>
    <cellStyle name="Normal_Conserve Spread" xfId="3"/>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F240"/>
  <sheetViews>
    <sheetView tabSelected="1" zoomScaleNormal="100" workbookViewId="0">
      <selection activeCell="F6" sqref="F6"/>
    </sheetView>
  </sheetViews>
  <sheetFormatPr defaultRowHeight="13.2"/>
  <cols>
    <col min="1" max="1" width="7.28515625" style="47" customWidth="1"/>
    <col min="2" max="2" width="14.28515625" style="47" customWidth="1"/>
    <col min="3" max="3" width="15.85546875" style="47" customWidth="1"/>
    <col min="4" max="4" width="15.85546875" style="89" customWidth="1"/>
    <col min="5" max="6" width="15.85546875" style="47" customWidth="1"/>
    <col min="7" max="7" width="18.140625" style="47" customWidth="1"/>
    <col min="8" max="8" width="17.7109375" style="47" customWidth="1"/>
    <col min="9" max="40" width="15.85546875" style="47" customWidth="1"/>
    <col min="41" max="41" width="18.5703125" style="89" bestFit="1" customWidth="1"/>
    <col min="42" max="59" width="15.85546875" style="47" customWidth="1"/>
    <col min="60" max="60" width="18.140625" style="47" bestFit="1" customWidth="1"/>
    <col min="61" max="68" width="15.85546875" style="47" customWidth="1"/>
    <col min="69" max="69" width="16.85546875" style="47" bestFit="1" customWidth="1"/>
    <col min="70" max="74" width="15.85546875" style="47" customWidth="1"/>
    <col min="75" max="75" width="15.85546875" style="89" customWidth="1"/>
    <col min="76" max="78" width="15.85546875" style="47" customWidth="1"/>
    <col min="79" max="79" width="15.85546875" style="89" customWidth="1"/>
    <col min="80" max="82" width="15.85546875" style="47" customWidth="1"/>
    <col min="83" max="83" width="15.85546875" style="89" customWidth="1"/>
    <col min="84" max="85" width="15.85546875" style="47" customWidth="1"/>
    <col min="86" max="86" width="15.85546875" style="89" customWidth="1"/>
    <col min="87" max="89" width="15.85546875" style="47" customWidth="1"/>
    <col min="90" max="90" width="15.85546875" style="89" customWidth="1"/>
    <col min="91" max="93" width="15.85546875" style="47" customWidth="1"/>
    <col min="94" max="94" width="15.85546875" style="89" customWidth="1"/>
    <col min="95" max="97" width="15.85546875" style="86" customWidth="1"/>
    <col min="98" max="98" width="15.85546875" style="89" customWidth="1"/>
    <col min="99" max="100" width="15.85546875" style="86" customWidth="1"/>
    <col min="101" max="101" width="18" style="86" customWidth="1"/>
    <col min="102" max="103" width="15.85546875" style="2" customWidth="1"/>
    <col min="104" max="106" width="16.140625" style="2" customWidth="1"/>
    <col min="107" max="120" width="15.85546875" style="2" customWidth="1"/>
    <col min="121" max="136" width="9.140625" style="2"/>
  </cols>
  <sheetData>
    <row r="1" spans="1:136" s="127" customFormat="1" ht="32.4" customHeight="1">
      <c r="A1" s="128" t="s">
        <v>154</v>
      </c>
      <c r="B1" s="129"/>
      <c r="C1" s="129"/>
      <c r="D1" s="130"/>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29"/>
      <c r="DD1" s="129"/>
      <c r="DE1" s="129"/>
      <c r="DF1" s="129"/>
      <c r="DG1" s="129"/>
      <c r="DH1" s="129"/>
      <c r="DI1" s="129"/>
      <c r="DJ1" s="129"/>
      <c r="DK1" s="129"/>
      <c r="DL1" s="129"/>
    </row>
    <row r="2" spans="1:136" s="133" customFormat="1" ht="22.2" customHeight="1">
      <c r="A2" s="132" t="s">
        <v>148</v>
      </c>
      <c r="D2" s="134"/>
      <c r="AN2" s="135"/>
      <c r="AO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row>
    <row r="3" spans="1:136" s="127" customFormat="1" ht="19.2" customHeight="1">
      <c r="A3" s="136" t="s">
        <v>149</v>
      </c>
      <c r="B3" s="137"/>
      <c r="D3" s="138"/>
      <c r="E3" s="139"/>
      <c r="F3" s="139"/>
      <c r="G3" s="140"/>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7"/>
      <c r="AM3" s="139"/>
      <c r="AN3" s="141"/>
      <c r="AO3" s="142"/>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40"/>
      <c r="BW3" s="141"/>
      <c r="BX3" s="141"/>
      <c r="BY3" s="141"/>
      <c r="BZ3" s="141"/>
      <c r="CA3" s="141"/>
      <c r="CB3" s="141"/>
      <c r="CC3" s="141"/>
      <c r="CD3" s="141"/>
      <c r="CE3" s="141"/>
      <c r="CF3" s="141"/>
      <c r="CG3" s="141"/>
      <c r="CH3" s="141"/>
      <c r="CI3" s="141"/>
      <c r="CJ3" s="141"/>
      <c r="CK3" s="141"/>
      <c r="CL3" s="141"/>
      <c r="CM3" s="141"/>
      <c r="CN3" s="141"/>
      <c r="CO3" s="141"/>
      <c r="CP3" s="141"/>
      <c r="CQ3" s="141"/>
      <c r="CR3" s="141"/>
      <c r="CS3" s="141"/>
      <c r="CT3" s="141"/>
      <c r="CU3" s="141"/>
      <c r="CV3" s="141"/>
      <c r="CW3" s="141"/>
    </row>
    <row r="4" spans="1:136" s="24" customFormat="1" ht="12.75" customHeight="1">
      <c r="A4" s="47"/>
      <c r="B4" s="131"/>
      <c r="C4" s="47"/>
      <c r="D4" s="106">
        <v>1</v>
      </c>
      <c r="E4" s="107">
        <v>2</v>
      </c>
      <c r="F4" s="107">
        <v>3</v>
      </c>
      <c r="G4" s="107">
        <v>4</v>
      </c>
      <c r="H4" s="107">
        <v>5</v>
      </c>
      <c r="I4" s="107">
        <v>6</v>
      </c>
      <c r="J4" s="107">
        <v>7</v>
      </c>
      <c r="K4" s="107">
        <v>8</v>
      </c>
      <c r="L4" s="107">
        <v>9</v>
      </c>
      <c r="M4" s="107">
        <v>10</v>
      </c>
      <c r="N4" s="107">
        <v>11</v>
      </c>
      <c r="O4" s="107">
        <v>12</v>
      </c>
      <c r="P4" s="107">
        <v>13</v>
      </c>
      <c r="Q4" s="107">
        <v>14</v>
      </c>
      <c r="R4" s="107">
        <v>15</v>
      </c>
      <c r="S4" s="107">
        <v>16</v>
      </c>
      <c r="T4" s="107">
        <v>17</v>
      </c>
      <c r="U4" s="107">
        <v>18</v>
      </c>
      <c r="V4" s="107">
        <v>19</v>
      </c>
      <c r="W4" s="107">
        <v>20</v>
      </c>
      <c r="X4" s="107">
        <v>21</v>
      </c>
      <c r="Y4" s="107">
        <v>22</v>
      </c>
      <c r="Z4" s="107">
        <v>23</v>
      </c>
      <c r="AA4" s="107">
        <v>24</v>
      </c>
      <c r="AB4" s="107">
        <v>25</v>
      </c>
      <c r="AC4" s="107">
        <v>26</v>
      </c>
      <c r="AD4" s="107">
        <v>27</v>
      </c>
      <c r="AE4" s="107">
        <v>28</v>
      </c>
      <c r="AF4" s="107">
        <v>29</v>
      </c>
      <c r="AG4" s="107">
        <v>30</v>
      </c>
      <c r="AH4" s="107">
        <v>31</v>
      </c>
      <c r="AI4" s="107">
        <v>32</v>
      </c>
      <c r="AJ4" s="107">
        <v>33</v>
      </c>
      <c r="AK4" s="106">
        <v>34</v>
      </c>
      <c r="AL4" s="107">
        <v>35</v>
      </c>
      <c r="AM4" s="107">
        <v>36</v>
      </c>
      <c r="AN4" s="107">
        <v>37</v>
      </c>
      <c r="AO4" s="106">
        <v>38</v>
      </c>
      <c r="AP4" s="107">
        <v>39</v>
      </c>
      <c r="AQ4" s="107">
        <v>40</v>
      </c>
      <c r="AR4" s="107">
        <v>41</v>
      </c>
      <c r="AS4" s="107">
        <v>42</v>
      </c>
      <c r="AT4" s="107">
        <v>43</v>
      </c>
      <c r="AU4" s="107">
        <v>44</v>
      </c>
      <c r="AV4" s="107">
        <v>45</v>
      </c>
      <c r="AW4" s="107">
        <v>46</v>
      </c>
      <c r="AX4" s="107">
        <v>47</v>
      </c>
      <c r="AY4" s="107">
        <v>48</v>
      </c>
      <c r="AZ4" s="107">
        <v>49</v>
      </c>
      <c r="BA4" s="107">
        <v>50</v>
      </c>
      <c r="BB4" s="107">
        <v>51</v>
      </c>
      <c r="BC4" s="107">
        <v>52</v>
      </c>
      <c r="BD4" s="107">
        <v>53</v>
      </c>
      <c r="BE4" s="107">
        <v>54</v>
      </c>
      <c r="BF4" s="107">
        <v>55</v>
      </c>
      <c r="BG4" s="107">
        <v>56</v>
      </c>
      <c r="BH4" s="107">
        <v>57</v>
      </c>
      <c r="BI4" s="107">
        <v>58</v>
      </c>
      <c r="BJ4" s="107">
        <v>59</v>
      </c>
      <c r="BK4" s="107">
        <v>60</v>
      </c>
      <c r="BL4" s="107">
        <v>61</v>
      </c>
      <c r="BM4" s="107">
        <v>62</v>
      </c>
      <c r="BN4" s="107">
        <v>63</v>
      </c>
      <c r="BO4" s="107">
        <v>64</v>
      </c>
      <c r="BP4" s="107">
        <v>65</v>
      </c>
      <c r="BQ4" s="107">
        <v>66</v>
      </c>
      <c r="BR4" s="107">
        <v>67</v>
      </c>
      <c r="BS4" s="106">
        <v>68</v>
      </c>
      <c r="BT4" s="107">
        <v>69</v>
      </c>
      <c r="BU4" s="107">
        <v>70</v>
      </c>
      <c r="BV4" s="107">
        <v>71</v>
      </c>
      <c r="BW4" s="106">
        <v>72</v>
      </c>
      <c r="BX4" s="107">
        <v>73</v>
      </c>
      <c r="BY4" s="107">
        <v>74</v>
      </c>
      <c r="BZ4" s="107">
        <v>75</v>
      </c>
      <c r="CA4" s="106">
        <v>76</v>
      </c>
      <c r="CB4" s="107">
        <v>77</v>
      </c>
      <c r="CC4" s="107">
        <v>78</v>
      </c>
      <c r="CD4" s="107">
        <v>79</v>
      </c>
      <c r="CE4" s="106">
        <v>80</v>
      </c>
      <c r="CF4" s="107">
        <v>81</v>
      </c>
      <c r="CG4" s="107">
        <v>82</v>
      </c>
      <c r="CH4" s="106">
        <v>83</v>
      </c>
      <c r="CI4" s="107">
        <v>84</v>
      </c>
      <c r="CJ4" s="107">
        <v>85</v>
      </c>
      <c r="CK4" s="107">
        <v>86</v>
      </c>
      <c r="CL4" s="106">
        <v>87</v>
      </c>
      <c r="CM4" s="107">
        <v>88</v>
      </c>
      <c r="CN4" s="107">
        <v>89</v>
      </c>
      <c r="CO4" s="107">
        <v>90</v>
      </c>
      <c r="CP4" s="106">
        <v>91</v>
      </c>
      <c r="CQ4" s="107">
        <v>92</v>
      </c>
      <c r="CR4" s="107">
        <v>93</v>
      </c>
      <c r="CS4" s="107">
        <v>94</v>
      </c>
      <c r="CT4" s="106">
        <v>95</v>
      </c>
      <c r="CU4" s="107">
        <v>96</v>
      </c>
      <c r="CV4" s="107">
        <v>97</v>
      </c>
      <c r="CW4" s="107">
        <v>98</v>
      </c>
      <c r="CX4" s="106">
        <v>99</v>
      </c>
      <c r="CY4" s="107">
        <v>100</v>
      </c>
      <c r="CZ4" s="107">
        <v>101</v>
      </c>
      <c r="DA4" s="107">
        <v>102</v>
      </c>
      <c r="DB4" s="107">
        <v>103</v>
      </c>
      <c r="DC4" s="106">
        <v>104</v>
      </c>
      <c r="DD4" s="107">
        <v>105</v>
      </c>
      <c r="DE4" s="107">
        <v>106</v>
      </c>
      <c r="DF4" s="107">
        <v>107</v>
      </c>
      <c r="DG4" s="107">
        <v>108</v>
      </c>
      <c r="DH4" s="106">
        <v>109</v>
      </c>
      <c r="DI4" s="107">
        <v>110</v>
      </c>
      <c r="DJ4" s="107">
        <v>111</v>
      </c>
      <c r="DK4" s="107">
        <v>112</v>
      </c>
      <c r="DL4" s="107">
        <v>113</v>
      </c>
      <c r="DM4" s="47"/>
      <c r="DN4" s="47"/>
      <c r="DO4" s="47"/>
      <c r="DP4" s="47"/>
      <c r="DQ4" s="47"/>
      <c r="DR4" s="47"/>
      <c r="DS4" s="47"/>
      <c r="DT4" s="47"/>
      <c r="DU4" s="47"/>
      <c r="DV4" s="47"/>
      <c r="DW4" s="47"/>
      <c r="DX4" s="47"/>
      <c r="DY4" s="47"/>
      <c r="DZ4" s="47"/>
      <c r="EA4" s="47"/>
      <c r="EB4" s="47"/>
      <c r="EC4" s="47"/>
      <c r="ED4" s="47"/>
      <c r="EE4" s="47"/>
      <c r="EF4" s="47"/>
    </row>
    <row r="5" spans="1:136" s="24" customFormat="1" ht="12.75" customHeight="1">
      <c r="A5" s="80"/>
      <c r="B5" s="79"/>
      <c r="C5" s="47"/>
      <c r="D5" s="7" t="s">
        <v>126</v>
      </c>
      <c r="E5" s="57"/>
      <c r="F5" s="57"/>
      <c r="G5" s="105"/>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7" t="s">
        <v>142</v>
      </c>
      <c r="AL5" s="79"/>
      <c r="AM5" s="57"/>
      <c r="AN5" s="47"/>
      <c r="AO5" s="108"/>
      <c r="AP5" s="47"/>
      <c r="AQ5" s="8"/>
      <c r="AR5" s="8" t="s">
        <v>146</v>
      </c>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144" t="s">
        <v>114</v>
      </c>
      <c r="BT5" s="144"/>
      <c r="BU5" s="144"/>
      <c r="BV5" s="145"/>
      <c r="BW5" s="7" t="s">
        <v>68</v>
      </c>
      <c r="BX5" s="47"/>
      <c r="BY5" s="47"/>
      <c r="BZ5" s="47"/>
      <c r="CA5" s="7" t="s">
        <v>69</v>
      </c>
      <c r="CB5" s="8"/>
      <c r="CC5" s="47"/>
      <c r="CD5" s="47"/>
      <c r="CE5" s="21" t="s">
        <v>70</v>
      </c>
      <c r="CF5" s="47"/>
      <c r="CG5" s="47"/>
      <c r="CH5" s="21" t="s">
        <v>113</v>
      </c>
      <c r="CI5" s="1"/>
      <c r="CJ5" s="1"/>
      <c r="CK5" s="1"/>
      <c r="CL5" s="21" t="s">
        <v>95</v>
      </c>
      <c r="CM5" s="47"/>
      <c r="CN5" s="47"/>
      <c r="CO5" s="47"/>
      <c r="CP5" s="21" t="s">
        <v>99</v>
      </c>
      <c r="CQ5" s="86"/>
      <c r="CR5" s="86"/>
      <c r="CS5" s="86"/>
      <c r="CT5" s="21" t="s">
        <v>96</v>
      </c>
      <c r="CU5" s="86"/>
      <c r="CV5" s="86"/>
      <c r="CW5" s="86"/>
      <c r="CX5" s="21" t="s">
        <v>144</v>
      </c>
      <c r="CY5" s="1"/>
      <c r="CZ5" s="1"/>
      <c r="DA5" s="1"/>
      <c r="DB5" s="1"/>
      <c r="DC5" s="21"/>
      <c r="DD5" s="47"/>
      <c r="DE5" s="47"/>
      <c r="DF5" s="47"/>
      <c r="DG5" s="47"/>
      <c r="DH5" s="89"/>
      <c r="DI5" s="47"/>
      <c r="DJ5" s="47"/>
      <c r="DK5" s="47"/>
      <c r="DL5" s="47"/>
      <c r="DM5" s="47"/>
      <c r="DN5" s="47"/>
      <c r="DO5" s="47"/>
      <c r="DP5" s="47"/>
      <c r="DQ5" s="47"/>
      <c r="DR5" s="47"/>
      <c r="DS5" s="47"/>
      <c r="DT5" s="47"/>
      <c r="DU5" s="47"/>
      <c r="DV5" s="47"/>
      <c r="DW5" s="47"/>
      <c r="DX5" s="47"/>
      <c r="DY5" s="47"/>
      <c r="DZ5" s="47"/>
      <c r="EA5" s="47"/>
      <c r="EB5" s="47"/>
      <c r="EC5" s="47"/>
      <c r="ED5" s="47"/>
      <c r="EE5" s="47"/>
      <c r="EF5" s="47"/>
    </row>
    <row r="6" spans="1:136" s="24" customFormat="1" ht="85.2" customHeight="1">
      <c r="A6" s="81" t="s">
        <v>26</v>
      </c>
      <c r="B6" s="81" t="s">
        <v>52</v>
      </c>
      <c r="C6" s="81" t="s">
        <v>62</v>
      </c>
      <c r="D6" s="94" t="s">
        <v>7</v>
      </c>
      <c r="E6" s="85" t="s">
        <v>22</v>
      </c>
      <c r="F6" s="85" t="s">
        <v>92</v>
      </c>
      <c r="G6" s="85" t="s">
        <v>93</v>
      </c>
      <c r="H6" s="85" t="s">
        <v>20</v>
      </c>
      <c r="I6" s="85" t="s">
        <v>94</v>
      </c>
      <c r="J6" s="85" t="s">
        <v>94</v>
      </c>
      <c r="K6" s="85" t="s">
        <v>94</v>
      </c>
      <c r="L6" s="85" t="s">
        <v>112</v>
      </c>
      <c r="M6" s="85" t="s">
        <v>112</v>
      </c>
      <c r="N6" s="85" t="s">
        <v>112</v>
      </c>
      <c r="O6" s="85" t="s">
        <v>9</v>
      </c>
      <c r="P6" s="85" t="s">
        <v>9</v>
      </c>
      <c r="Q6" s="85" t="s">
        <v>9</v>
      </c>
      <c r="R6" s="85" t="s">
        <v>10</v>
      </c>
      <c r="S6" s="85" t="s">
        <v>10</v>
      </c>
      <c r="T6" s="85" t="s">
        <v>10</v>
      </c>
      <c r="U6" s="85" t="s">
        <v>11</v>
      </c>
      <c r="V6" s="85" t="s">
        <v>11</v>
      </c>
      <c r="W6" s="85" t="s">
        <v>11</v>
      </c>
      <c r="X6" s="85" t="s">
        <v>3</v>
      </c>
      <c r="Y6" s="85" t="s">
        <v>3</v>
      </c>
      <c r="Z6" s="85" t="s">
        <v>3</v>
      </c>
      <c r="AA6" s="85" t="s">
        <v>60</v>
      </c>
      <c r="AB6" s="85" t="s">
        <v>60</v>
      </c>
      <c r="AC6" s="85" t="s">
        <v>60</v>
      </c>
      <c r="AD6" s="85" t="s">
        <v>12</v>
      </c>
      <c r="AE6" s="85" t="s">
        <v>12</v>
      </c>
      <c r="AF6" s="85" t="s">
        <v>12</v>
      </c>
      <c r="AG6" s="85" t="s">
        <v>152</v>
      </c>
      <c r="AH6" s="85" t="s">
        <v>23</v>
      </c>
      <c r="AI6" s="85" t="s">
        <v>23</v>
      </c>
      <c r="AJ6" s="85" t="s">
        <v>23</v>
      </c>
      <c r="AK6" s="94" t="s">
        <v>27</v>
      </c>
      <c r="AL6" s="85" t="s">
        <v>5</v>
      </c>
      <c r="AM6" s="85" t="s">
        <v>5</v>
      </c>
      <c r="AN6" s="85" t="s">
        <v>5</v>
      </c>
      <c r="AO6" s="85" t="s">
        <v>2</v>
      </c>
      <c r="AP6" s="85" t="s">
        <v>2</v>
      </c>
      <c r="AQ6" s="85" t="s">
        <v>2</v>
      </c>
      <c r="AR6" s="85" t="s">
        <v>13</v>
      </c>
      <c r="AS6" s="85" t="s">
        <v>13</v>
      </c>
      <c r="AT6" s="85" t="s">
        <v>13</v>
      </c>
      <c r="AU6" s="85" t="s">
        <v>21</v>
      </c>
      <c r="AV6" s="85" t="s">
        <v>21</v>
      </c>
      <c r="AW6" s="85" t="s">
        <v>21</v>
      </c>
      <c r="AX6" s="85" t="s">
        <v>4</v>
      </c>
      <c r="AY6" s="85" t="s">
        <v>4</v>
      </c>
      <c r="AZ6" s="85" t="s">
        <v>4</v>
      </c>
      <c r="BA6" s="85" t="s">
        <v>14</v>
      </c>
      <c r="BB6" s="85" t="s">
        <v>14</v>
      </c>
      <c r="BC6" s="85" t="s">
        <v>14</v>
      </c>
      <c r="BD6" s="85" t="s">
        <v>28</v>
      </c>
      <c r="BE6" s="85" t="s">
        <v>153</v>
      </c>
      <c r="BF6" s="85" t="s">
        <v>153</v>
      </c>
      <c r="BG6" s="85" t="s">
        <v>153</v>
      </c>
      <c r="BH6" s="85" t="s">
        <v>71</v>
      </c>
      <c r="BI6" s="85" t="s">
        <v>29</v>
      </c>
      <c r="BJ6" s="85" t="s">
        <v>30</v>
      </c>
      <c r="BK6" s="85" t="s">
        <v>18</v>
      </c>
      <c r="BL6" s="85" t="s">
        <v>18</v>
      </c>
      <c r="BM6" s="85" t="s">
        <v>18</v>
      </c>
      <c r="BN6" s="85" t="s">
        <v>6</v>
      </c>
      <c r="BO6" s="85" t="s">
        <v>6</v>
      </c>
      <c r="BP6" s="85" t="s">
        <v>6</v>
      </c>
      <c r="BQ6" s="85" t="s">
        <v>106</v>
      </c>
      <c r="BR6" s="85" t="s">
        <v>31</v>
      </c>
      <c r="BS6" s="94" t="s">
        <v>72</v>
      </c>
      <c r="BT6" s="85" t="s">
        <v>73</v>
      </c>
      <c r="BU6" s="85" t="s">
        <v>74</v>
      </c>
      <c r="BV6" s="3" t="s">
        <v>32</v>
      </c>
      <c r="BW6" s="94" t="s">
        <v>53</v>
      </c>
      <c r="BX6" s="85" t="s">
        <v>54</v>
      </c>
      <c r="BY6" s="85" t="s">
        <v>61</v>
      </c>
      <c r="BZ6" s="85" t="s">
        <v>33</v>
      </c>
      <c r="CA6" s="94" t="s">
        <v>57</v>
      </c>
      <c r="CB6" s="85" t="s">
        <v>59</v>
      </c>
      <c r="CC6" s="85" t="s">
        <v>58</v>
      </c>
      <c r="CD6" s="85" t="s">
        <v>34</v>
      </c>
      <c r="CE6" s="94" t="s">
        <v>55</v>
      </c>
      <c r="CF6" s="85" t="s">
        <v>56</v>
      </c>
      <c r="CG6" s="85" t="s">
        <v>40</v>
      </c>
      <c r="CH6" s="69" t="s">
        <v>35</v>
      </c>
      <c r="CI6" s="3" t="s">
        <v>65</v>
      </c>
      <c r="CJ6" s="3" t="s">
        <v>66</v>
      </c>
      <c r="CK6" s="3" t="s">
        <v>67</v>
      </c>
      <c r="CL6" s="94" t="s">
        <v>41</v>
      </c>
      <c r="CM6" s="85" t="s">
        <v>42</v>
      </c>
      <c r="CN6" s="85" t="s">
        <v>43</v>
      </c>
      <c r="CO6" s="85" t="s">
        <v>105</v>
      </c>
      <c r="CP6" s="120" t="s">
        <v>44</v>
      </c>
      <c r="CQ6" s="121" t="s">
        <v>45</v>
      </c>
      <c r="CR6" s="121" t="s">
        <v>48</v>
      </c>
      <c r="CS6" s="121" t="s">
        <v>50</v>
      </c>
      <c r="CT6" s="120" t="s">
        <v>46</v>
      </c>
      <c r="CU6" s="121" t="s">
        <v>47</v>
      </c>
      <c r="CV6" s="121" t="s">
        <v>49</v>
      </c>
      <c r="CW6" s="121" t="s">
        <v>51</v>
      </c>
      <c r="CX6" s="120" t="s">
        <v>130</v>
      </c>
      <c r="CY6" s="121" t="s">
        <v>131</v>
      </c>
      <c r="CZ6" s="121" t="s">
        <v>132</v>
      </c>
      <c r="DA6" s="121" t="s">
        <v>132</v>
      </c>
      <c r="DB6" s="121" t="s">
        <v>132</v>
      </c>
      <c r="DC6" s="120" t="s">
        <v>133</v>
      </c>
      <c r="DD6" s="121" t="s">
        <v>134</v>
      </c>
      <c r="DE6" s="121" t="s">
        <v>135</v>
      </c>
      <c r="DF6" s="121" t="s">
        <v>135</v>
      </c>
      <c r="DG6" s="121" t="s">
        <v>135</v>
      </c>
      <c r="DH6" s="120" t="s">
        <v>136</v>
      </c>
      <c r="DI6" s="121" t="s">
        <v>137</v>
      </c>
      <c r="DJ6" s="121" t="s">
        <v>138</v>
      </c>
      <c r="DK6" s="121" t="s">
        <v>136</v>
      </c>
      <c r="DL6" s="121" t="s">
        <v>137</v>
      </c>
      <c r="DM6" s="62"/>
      <c r="DN6" s="62"/>
      <c r="DO6" s="62"/>
      <c r="DP6" s="62"/>
      <c r="DQ6" s="62"/>
      <c r="DR6" s="58"/>
      <c r="DS6" s="58"/>
      <c r="DT6" s="58"/>
      <c r="DU6" s="47"/>
      <c r="DV6" s="47"/>
      <c r="DW6" s="47"/>
      <c r="DX6" s="47"/>
      <c r="DY6" s="47"/>
      <c r="DZ6" s="47"/>
      <c r="EA6" s="47"/>
      <c r="EB6" s="47"/>
      <c r="EC6" s="47"/>
      <c r="ED6" s="47"/>
      <c r="EE6" s="47"/>
      <c r="EF6" s="47"/>
    </row>
    <row r="7" spans="1:136" s="24" customFormat="1" ht="12.75" customHeight="1">
      <c r="A7" s="9"/>
      <c r="B7" s="10"/>
      <c r="C7" s="11" t="s">
        <v>128</v>
      </c>
      <c r="D7" s="12" t="s">
        <v>19</v>
      </c>
      <c r="E7" s="10" t="s">
        <v>19</v>
      </c>
      <c r="F7" s="10" t="s">
        <v>19</v>
      </c>
      <c r="G7" s="10" t="s">
        <v>19</v>
      </c>
      <c r="H7" s="10" t="s">
        <v>19</v>
      </c>
      <c r="I7" s="10" t="s">
        <v>19</v>
      </c>
      <c r="J7" s="10" t="s">
        <v>19</v>
      </c>
      <c r="K7" s="10" t="s">
        <v>19</v>
      </c>
      <c r="L7" s="10" t="s">
        <v>19</v>
      </c>
      <c r="M7" s="10" t="s">
        <v>19</v>
      </c>
      <c r="N7" s="10" t="s">
        <v>19</v>
      </c>
      <c r="O7" s="10" t="s">
        <v>19</v>
      </c>
      <c r="P7" s="10" t="s">
        <v>19</v>
      </c>
      <c r="Q7" s="10" t="s">
        <v>19</v>
      </c>
      <c r="R7" s="10" t="s">
        <v>19</v>
      </c>
      <c r="S7" s="10" t="s">
        <v>19</v>
      </c>
      <c r="T7" s="10" t="s">
        <v>19</v>
      </c>
      <c r="U7" s="10" t="s">
        <v>19</v>
      </c>
      <c r="V7" s="10" t="s">
        <v>19</v>
      </c>
      <c r="W7" s="10" t="s">
        <v>19</v>
      </c>
      <c r="X7" s="10" t="s">
        <v>19</v>
      </c>
      <c r="Y7" s="10" t="s">
        <v>19</v>
      </c>
      <c r="Z7" s="10" t="s">
        <v>19</v>
      </c>
      <c r="AA7" s="10" t="s">
        <v>19</v>
      </c>
      <c r="AB7" s="10" t="s">
        <v>19</v>
      </c>
      <c r="AC7" s="10" t="s">
        <v>19</v>
      </c>
      <c r="AD7" s="10" t="s">
        <v>19</v>
      </c>
      <c r="AE7" s="10" t="s">
        <v>19</v>
      </c>
      <c r="AF7" s="10" t="s">
        <v>19</v>
      </c>
      <c r="AG7" s="10" t="s">
        <v>19</v>
      </c>
      <c r="AH7" s="10" t="s">
        <v>19</v>
      </c>
      <c r="AI7" s="10" t="s">
        <v>19</v>
      </c>
      <c r="AJ7" s="10" t="s">
        <v>19</v>
      </c>
      <c r="AK7" s="12" t="s">
        <v>19</v>
      </c>
      <c r="AL7" s="10" t="s">
        <v>19</v>
      </c>
      <c r="AM7" s="10" t="s">
        <v>19</v>
      </c>
      <c r="AN7" s="10" t="s">
        <v>19</v>
      </c>
      <c r="AO7" s="12" t="s">
        <v>19</v>
      </c>
      <c r="AP7" s="10" t="s">
        <v>19</v>
      </c>
      <c r="AQ7" s="10" t="s">
        <v>19</v>
      </c>
      <c r="AR7" s="10" t="s">
        <v>19</v>
      </c>
      <c r="AS7" s="10" t="s">
        <v>19</v>
      </c>
      <c r="AT7" s="10" t="s">
        <v>19</v>
      </c>
      <c r="AU7" s="10" t="s">
        <v>19</v>
      </c>
      <c r="AV7" s="10" t="s">
        <v>19</v>
      </c>
      <c r="AW7" s="10" t="s">
        <v>19</v>
      </c>
      <c r="AX7" s="10" t="s">
        <v>19</v>
      </c>
      <c r="AY7" s="10" t="s">
        <v>19</v>
      </c>
      <c r="AZ7" s="10" t="s">
        <v>19</v>
      </c>
      <c r="BA7" s="10" t="s">
        <v>19</v>
      </c>
      <c r="BB7" s="10" t="s">
        <v>19</v>
      </c>
      <c r="BC7" s="10" t="s">
        <v>19</v>
      </c>
      <c r="BD7" s="10" t="s">
        <v>19</v>
      </c>
      <c r="BE7" s="10" t="s">
        <v>19</v>
      </c>
      <c r="BF7" s="10" t="s">
        <v>19</v>
      </c>
      <c r="BG7" s="10" t="s">
        <v>19</v>
      </c>
      <c r="BH7" s="10" t="s">
        <v>19</v>
      </c>
      <c r="BI7" s="10" t="s">
        <v>19</v>
      </c>
      <c r="BJ7" s="10" t="s">
        <v>19</v>
      </c>
      <c r="BK7" s="10" t="s">
        <v>19</v>
      </c>
      <c r="BL7" s="10" t="s">
        <v>19</v>
      </c>
      <c r="BM7" s="10" t="s">
        <v>19</v>
      </c>
      <c r="BN7" s="10" t="s">
        <v>19</v>
      </c>
      <c r="BO7" s="10" t="s">
        <v>19</v>
      </c>
      <c r="BP7" s="10" t="s">
        <v>19</v>
      </c>
      <c r="BQ7" s="10" t="s">
        <v>19</v>
      </c>
      <c r="BR7" s="10" t="s">
        <v>19</v>
      </c>
      <c r="BS7" s="12" t="s">
        <v>19</v>
      </c>
      <c r="BT7" s="10" t="s">
        <v>19</v>
      </c>
      <c r="BU7" s="10" t="s">
        <v>19</v>
      </c>
      <c r="BV7" s="10" t="s">
        <v>19</v>
      </c>
      <c r="BW7" s="12" t="s">
        <v>19</v>
      </c>
      <c r="BX7" s="10" t="s">
        <v>19</v>
      </c>
      <c r="BY7" s="10" t="s">
        <v>19</v>
      </c>
      <c r="BZ7" s="10" t="s">
        <v>19</v>
      </c>
      <c r="CA7" s="12" t="s">
        <v>19</v>
      </c>
      <c r="CB7" s="10" t="s">
        <v>19</v>
      </c>
      <c r="CC7" s="10" t="s">
        <v>19</v>
      </c>
      <c r="CD7" s="10" t="s">
        <v>19</v>
      </c>
      <c r="CE7" s="12" t="s">
        <v>19</v>
      </c>
      <c r="CF7" s="10" t="s">
        <v>19</v>
      </c>
      <c r="CG7" s="10" t="s">
        <v>19</v>
      </c>
      <c r="CH7" s="12" t="s">
        <v>19</v>
      </c>
      <c r="CI7" s="10" t="s">
        <v>19</v>
      </c>
      <c r="CJ7" s="10" t="s">
        <v>19</v>
      </c>
      <c r="CK7" s="10" t="s">
        <v>100</v>
      </c>
      <c r="CL7" s="12" t="s">
        <v>19</v>
      </c>
      <c r="CM7" s="10" t="s">
        <v>19</v>
      </c>
      <c r="CN7" s="10" t="s">
        <v>19</v>
      </c>
      <c r="CO7" s="10" t="s">
        <v>100</v>
      </c>
      <c r="CP7" s="12" t="s">
        <v>19</v>
      </c>
      <c r="CQ7" s="10" t="s">
        <v>19</v>
      </c>
      <c r="CR7" s="10" t="s">
        <v>19</v>
      </c>
      <c r="CS7" s="10" t="s">
        <v>100</v>
      </c>
      <c r="CT7" s="12" t="s">
        <v>19</v>
      </c>
      <c r="CU7" s="10" t="s">
        <v>19</v>
      </c>
      <c r="CV7" s="10" t="s">
        <v>19</v>
      </c>
      <c r="CW7" s="10" t="s">
        <v>100</v>
      </c>
      <c r="CX7" s="89"/>
      <c r="CY7" s="47"/>
      <c r="CZ7" s="47"/>
      <c r="DA7" s="47"/>
      <c r="DB7" s="47"/>
      <c r="DC7" s="89"/>
      <c r="DD7" s="47"/>
      <c r="DE7" s="47"/>
      <c r="DF7" s="47"/>
      <c r="DG7" s="47"/>
      <c r="DH7" s="89"/>
      <c r="DI7" s="47"/>
      <c r="DJ7" s="47"/>
      <c r="DK7" s="47"/>
      <c r="DL7" s="47"/>
      <c r="DM7" s="47"/>
      <c r="DN7" s="47"/>
      <c r="DO7" s="47"/>
      <c r="DP7" s="47"/>
      <c r="DQ7" s="47"/>
      <c r="DR7" s="47"/>
      <c r="DS7" s="47"/>
      <c r="DT7" s="47"/>
      <c r="DU7" s="47"/>
      <c r="DV7" s="47"/>
      <c r="DW7" s="47"/>
      <c r="DX7" s="47"/>
      <c r="DY7" s="47"/>
      <c r="DZ7" s="47"/>
      <c r="EA7" s="47"/>
      <c r="EB7" s="47"/>
      <c r="EC7" s="47"/>
      <c r="ED7" s="47"/>
      <c r="EE7" s="47"/>
      <c r="EF7" s="47"/>
    </row>
    <row r="8" spans="1:136" s="24" customFormat="1" ht="12.75" customHeight="1">
      <c r="A8" s="9"/>
      <c r="B8" s="10"/>
      <c r="C8" s="60" t="s">
        <v>129</v>
      </c>
      <c r="D8" s="64" t="s">
        <v>16</v>
      </c>
      <c r="E8" s="58" t="s">
        <v>16</v>
      </c>
      <c r="F8" s="58" t="s">
        <v>16</v>
      </c>
      <c r="G8" s="58" t="s">
        <v>16</v>
      </c>
      <c r="H8" s="58" t="s">
        <v>16</v>
      </c>
      <c r="I8" s="58" t="s">
        <v>0</v>
      </c>
      <c r="J8" s="58" t="s">
        <v>1</v>
      </c>
      <c r="K8" s="58" t="s">
        <v>8</v>
      </c>
      <c r="L8" s="58" t="s">
        <v>0</v>
      </c>
      <c r="M8" s="58" t="s">
        <v>1</v>
      </c>
      <c r="N8" s="58" t="s">
        <v>8</v>
      </c>
      <c r="O8" s="58" t="s">
        <v>0</v>
      </c>
      <c r="P8" s="58" t="s">
        <v>1</v>
      </c>
      <c r="Q8" s="58" t="s">
        <v>8</v>
      </c>
      <c r="R8" s="58" t="s">
        <v>0</v>
      </c>
      <c r="S8" s="58" t="s">
        <v>1</v>
      </c>
      <c r="T8" s="58" t="s">
        <v>8</v>
      </c>
      <c r="U8" s="58" t="s">
        <v>0</v>
      </c>
      <c r="V8" s="58" t="s">
        <v>1</v>
      </c>
      <c r="W8" s="58" t="s">
        <v>8</v>
      </c>
      <c r="X8" s="58" t="s">
        <v>0</v>
      </c>
      <c r="Y8" s="58" t="s">
        <v>1</v>
      </c>
      <c r="Z8" s="58" t="s">
        <v>8</v>
      </c>
      <c r="AA8" s="58" t="s">
        <v>0</v>
      </c>
      <c r="AB8" s="58" t="s">
        <v>1</v>
      </c>
      <c r="AC8" s="58" t="s">
        <v>8</v>
      </c>
      <c r="AD8" s="58" t="s">
        <v>0</v>
      </c>
      <c r="AE8" s="58" t="s">
        <v>1</v>
      </c>
      <c r="AF8" s="58" t="s">
        <v>8</v>
      </c>
      <c r="AG8" s="57" t="s">
        <v>17</v>
      </c>
      <c r="AH8" s="57" t="s">
        <v>0</v>
      </c>
      <c r="AI8" s="57" t="s">
        <v>24</v>
      </c>
      <c r="AJ8" s="57" t="s">
        <v>63</v>
      </c>
      <c r="AK8" s="70" t="s">
        <v>64</v>
      </c>
      <c r="AL8" s="58" t="s">
        <v>0</v>
      </c>
      <c r="AM8" s="58" t="s">
        <v>1</v>
      </c>
      <c r="AN8" s="47" t="s">
        <v>8</v>
      </c>
      <c r="AO8" s="64" t="s">
        <v>0</v>
      </c>
      <c r="AP8" s="58" t="s">
        <v>1</v>
      </c>
      <c r="AQ8" s="58" t="s">
        <v>8</v>
      </c>
      <c r="AR8" s="58" t="s">
        <v>0</v>
      </c>
      <c r="AS8" s="58" t="s">
        <v>1</v>
      </c>
      <c r="AT8" s="58" t="s">
        <v>8</v>
      </c>
      <c r="AU8" s="58" t="s">
        <v>0</v>
      </c>
      <c r="AV8" s="58" t="s">
        <v>1</v>
      </c>
      <c r="AW8" s="58" t="s">
        <v>8</v>
      </c>
      <c r="AX8" s="58" t="s">
        <v>0</v>
      </c>
      <c r="AY8" s="58" t="s">
        <v>1</v>
      </c>
      <c r="AZ8" s="58" t="s">
        <v>8</v>
      </c>
      <c r="BA8" s="58" t="s">
        <v>0</v>
      </c>
      <c r="BB8" s="58" t="s">
        <v>1</v>
      </c>
      <c r="BC8" s="58" t="s">
        <v>8</v>
      </c>
      <c r="BD8" s="58" t="s">
        <v>15</v>
      </c>
      <c r="BE8" s="58" t="s">
        <v>0</v>
      </c>
      <c r="BF8" s="58" t="s">
        <v>1</v>
      </c>
      <c r="BG8" s="58" t="s">
        <v>8</v>
      </c>
      <c r="BH8" s="58" t="s">
        <v>15</v>
      </c>
      <c r="BI8" s="57" t="s">
        <v>38</v>
      </c>
      <c r="BJ8" s="57" t="s">
        <v>39</v>
      </c>
      <c r="BK8" s="58" t="s">
        <v>0</v>
      </c>
      <c r="BL8" s="58" t="s">
        <v>1</v>
      </c>
      <c r="BM8" s="58" t="s">
        <v>8</v>
      </c>
      <c r="BN8" s="58" t="s">
        <v>0</v>
      </c>
      <c r="BO8" s="58" t="s">
        <v>1</v>
      </c>
      <c r="BP8" s="58" t="s">
        <v>8</v>
      </c>
      <c r="BQ8" s="57" t="s">
        <v>39</v>
      </c>
      <c r="BR8" s="57" t="s">
        <v>39</v>
      </c>
      <c r="BS8" s="64" t="s">
        <v>8</v>
      </c>
      <c r="BT8" s="58" t="s">
        <v>8</v>
      </c>
      <c r="BU8" s="57" t="s">
        <v>101</v>
      </c>
      <c r="BV8" s="57" t="s">
        <v>101</v>
      </c>
      <c r="BW8" s="64" t="s">
        <v>0</v>
      </c>
      <c r="BX8" s="58" t="s">
        <v>1</v>
      </c>
      <c r="BY8" s="58" t="s">
        <v>1</v>
      </c>
      <c r="BZ8" s="57" t="s">
        <v>101</v>
      </c>
      <c r="CA8" s="64" t="s">
        <v>0</v>
      </c>
      <c r="CB8" s="58" t="s">
        <v>1</v>
      </c>
      <c r="CC8" s="58" t="s">
        <v>1</v>
      </c>
      <c r="CD8" s="57" t="s">
        <v>101</v>
      </c>
      <c r="CE8" s="64" t="s">
        <v>0</v>
      </c>
      <c r="CF8" s="58" t="s">
        <v>1</v>
      </c>
      <c r="CG8" s="58" t="s">
        <v>1</v>
      </c>
      <c r="CH8" s="70" t="s">
        <v>101</v>
      </c>
      <c r="CI8" s="58" t="s">
        <v>0</v>
      </c>
      <c r="CJ8" s="58" t="s">
        <v>1</v>
      </c>
      <c r="CK8" s="58" t="s">
        <v>0</v>
      </c>
      <c r="CL8" s="64" t="s">
        <v>0</v>
      </c>
      <c r="CM8" s="58" t="s">
        <v>1</v>
      </c>
      <c r="CN8" s="57" t="s">
        <v>101</v>
      </c>
      <c r="CO8" s="57"/>
      <c r="CP8" s="64" t="s">
        <v>0</v>
      </c>
      <c r="CQ8" s="58" t="s">
        <v>1</v>
      </c>
      <c r="CR8" s="57" t="s">
        <v>101</v>
      </c>
      <c r="CS8" s="58" t="s">
        <v>0</v>
      </c>
      <c r="CT8" s="64" t="s">
        <v>0</v>
      </c>
      <c r="CU8" s="58" t="s">
        <v>1</v>
      </c>
      <c r="CV8" s="57" t="s">
        <v>101</v>
      </c>
      <c r="CW8" s="58" t="s">
        <v>0</v>
      </c>
      <c r="CX8" s="64" t="s">
        <v>0</v>
      </c>
      <c r="CY8" s="58" t="s">
        <v>1</v>
      </c>
      <c r="CZ8" s="57" t="s">
        <v>101</v>
      </c>
      <c r="DA8" s="57" t="s">
        <v>140</v>
      </c>
      <c r="DB8" s="57" t="s">
        <v>139</v>
      </c>
      <c r="DC8" s="64" t="s">
        <v>0</v>
      </c>
      <c r="DD8" s="58" t="s">
        <v>1</v>
      </c>
      <c r="DE8" s="57" t="s">
        <v>101</v>
      </c>
      <c r="DF8" s="57" t="s">
        <v>140</v>
      </c>
      <c r="DG8" s="57" t="s">
        <v>139</v>
      </c>
      <c r="DH8" s="64" t="s">
        <v>0</v>
      </c>
      <c r="DI8" s="58" t="s">
        <v>1</v>
      </c>
      <c r="DJ8" s="58" t="s">
        <v>101</v>
      </c>
      <c r="DK8" s="57" t="s">
        <v>140</v>
      </c>
      <c r="DL8" s="57" t="s">
        <v>139</v>
      </c>
      <c r="DM8" s="58"/>
      <c r="DN8" s="58"/>
      <c r="DO8" s="58"/>
      <c r="DP8" s="58"/>
      <c r="DQ8" s="47"/>
      <c r="DR8" s="47"/>
      <c r="DS8" s="47"/>
      <c r="DT8" s="47"/>
      <c r="DU8" s="47"/>
      <c r="DV8" s="47"/>
      <c r="DW8" s="47"/>
      <c r="DX8" s="47"/>
      <c r="DY8" s="47"/>
      <c r="DZ8" s="47"/>
      <c r="EA8" s="47"/>
      <c r="EB8" s="47"/>
      <c r="EC8" s="47"/>
      <c r="ED8" s="47"/>
      <c r="EE8" s="47"/>
      <c r="EF8" s="47"/>
    </row>
    <row r="9" spans="1:136" s="24" customFormat="1">
      <c r="A9" s="47"/>
      <c r="B9" s="47"/>
      <c r="C9" s="47"/>
      <c r="D9" s="89"/>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89"/>
      <c r="AL9" s="47"/>
      <c r="AM9" s="47"/>
      <c r="AN9" s="47"/>
      <c r="AO9" s="89"/>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89"/>
      <c r="BT9" s="47"/>
      <c r="BU9" s="47"/>
      <c r="BV9" s="47"/>
      <c r="BW9" s="89"/>
      <c r="BX9" s="47"/>
      <c r="BY9" s="47"/>
      <c r="BZ9" s="47"/>
      <c r="CA9" s="89"/>
      <c r="CB9" s="47"/>
      <c r="CC9" s="47"/>
      <c r="CD9" s="47"/>
      <c r="CE9" s="89"/>
      <c r="CF9" s="47"/>
      <c r="CG9" s="47"/>
      <c r="CH9" s="89"/>
      <c r="CI9" s="47"/>
      <c r="CJ9" s="47"/>
      <c r="CK9" s="47"/>
      <c r="CL9" s="89"/>
      <c r="CM9" s="47"/>
      <c r="CN9" s="47"/>
      <c r="CO9" s="62"/>
      <c r="CP9" s="89"/>
      <c r="CQ9" s="86"/>
      <c r="CR9" s="86"/>
      <c r="CS9" s="86"/>
      <c r="CT9" s="89"/>
      <c r="CU9" s="86"/>
      <c r="CV9" s="86"/>
      <c r="CW9" s="86"/>
      <c r="CX9" s="89"/>
      <c r="CY9" s="47"/>
      <c r="CZ9" s="47"/>
      <c r="DA9" s="47"/>
      <c r="DB9" s="47"/>
      <c r="DC9" s="89"/>
      <c r="DD9" s="47"/>
      <c r="DE9" s="47"/>
      <c r="DF9" s="47"/>
      <c r="DG9" s="47"/>
      <c r="DH9" s="89"/>
      <c r="DI9" s="47"/>
      <c r="DJ9" s="47"/>
      <c r="DK9" s="47"/>
      <c r="DL9" s="47"/>
      <c r="DM9" s="47"/>
      <c r="DN9" s="47"/>
      <c r="DO9" s="47"/>
      <c r="DP9" s="47"/>
      <c r="DQ9" s="47"/>
      <c r="DR9" s="47"/>
      <c r="DS9" s="47"/>
      <c r="DT9" s="47"/>
      <c r="DU9" s="47"/>
      <c r="DV9" s="47"/>
      <c r="DW9" s="47"/>
      <c r="DX9" s="47"/>
      <c r="DY9" s="47"/>
      <c r="DZ9" s="47"/>
      <c r="EA9" s="47"/>
      <c r="EB9" s="47"/>
      <c r="EC9" s="47"/>
      <c r="ED9" s="47"/>
      <c r="EE9" s="47"/>
      <c r="EF9" s="47"/>
    </row>
    <row r="10" spans="1:136" s="47" customFormat="1" ht="12.75" customHeight="1">
      <c r="A10" s="61"/>
      <c r="B10" s="61"/>
      <c r="C10" s="59" t="s">
        <v>102</v>
      </c>
      <c r="D10" s="65" t="s">
        <v>97</v>
      </c>
      <c r="E10" s="62" t="s">
        <v>97</v>
      </c>
      <c r="F10" s="62" t="s">
        <v>97</v>
      </c>
      <c r="G10" s="62" t="s">
        <v>97</v>
      </c>
      <c r="H10" s="62" t="s">
        <v>97</v>
      </c>
      <c r="I10" s="62" t="s">
        <v>97</v>
      </c>
      <c r="J10" s="62" t="s">
        <v>97</v>
      </c>
      <c r="K10" s="62" t="s">
        <v>97</v>
      </c>
      <c r="L10" s="62" t="s">
        <v>97</v>
      </c>
      <c r="M10" s="62" t="s">
        <v>97</v>
      </c>
      <c r="N10" s="62" t="s">
        <v>97</v>
      </c>
      <c r="O10" s="62" t="s">
        <v>98</v>
      </c>
      <c r="P10" s="62" t="s">
        <v>98</v>
      </c>
      <c r="Q10" s="62" t="s">
        <v>98</v>
      </c>
      <c r="R10" s="62" t="s">
        <v>97</v>
      </c>
      <c r="S10" s="62" t="s">
        <v>97</v>
      </c>
      <c r="T10" s="62" t="s">
        <v>97</v>
      </c>
      <c r="U10" s="62" t="s">
        <v>98</v>
      </c>
      <c r="V10" s="62" t="s">
        <v>98</v>
      </c>
      <c r="W10" s="62" t="s">
        <v>98</v>
      </c>
      <c r="X10" s="62" t="s">
        <v>97</v>
      </c>
      <c r="Y10" s="62" t="s">
        <v>97</v>
      </c>
      <c r="Z10" s="62" t="s">
        <v>97</v>
      </c>
      <c r="AA10" s="62" t="s">
        <v>97</v>
      </c>
      <c r="AB10" s="62" t="s">
        <v>97</v>
      </c>
      <c r="AC10" s="62" t="s">
        <v>97</v>
      </c>
      <c r="AD10" s="62" t="s">
        <v>97</v>
      </c>
      <c r="AE10" s="62" t="s">
        <v>97</v>
      </c>
      <c r="AF10" s="62" t="s">
        <v>97</v>
      </c>
      <c r="AG10" s="62" t="s">
        <v>97</v>
      </c>
      <c r="AH10" s="62" t="s">
        <v>98</v>
      </c>
      <c r="AI10" s="62" t="s">
        <v>98</v>
      </c>
      <c r="AJ10" s="62" t="s">
        <v>98</v>
      </c>
      <c r="AK10" s="65" t="s">
        <v>98</v>
      </c>
      <c r="AL10" s="62" t="s">
        <v>98</v>
      </c>
      <c r="AM10" s="62" t="s">
        <v>98</v>
      </c>
      <c r="AN10" s="62" t="s">
        <v>98</v>
      </c>
      <c r="AO10" s="65" t="s">
        <v>36</v>
      </c>
      <c r="AP10" s="63" t="s">
        <v>36</v>
      </c>
      <c r="AQ10" s="63" t="s">
        <v>36</v>
      </c>
      <c r="AR10" s="63" t="s">
        <v>36</v>
      </c>
      <c r="AS10" s="63" t="s">
        <v>36</v>
      </c>
      <c r="AT10" s="63" t="s">
        <v>36</v>
      </c>
      <c r="AU10" s="63" t="s">
        <v>36</v>
      </c>
      <c r="AV10" s="63" t="s">
        <v>36</v>
      </c>
      <c r="AW10" s="63" t="s">
        <v>36</v>
      </c>
      <c r="AX10" s="63" t="s">
        <v>36</v>
      </c>
      <c r="AY10" s="63" t="s">
        <v>36</v>
      </c>
      <c r="AZ10" s="63" t="s">
        <v>36</v>
      </c>
      <c r="BA10" s="63" t="s">
        <v>36</v>
      </c>
      <c r="BB10" s="63" t="s">
        <v>36</v>
      </c>
      <c r="BC10" s="63" t="s">
        <v>36</v>
      </c>
      <c r="BD10" s="63" t="s">
        <v>37</v>
      </c>
      <c r="BE10" s="63" t="s">
        <v>36</v>
      </c>
      <c r="BF10" s="63" t="s">
        <v>36</v>
      </c>
      <c r="BG10" s="63" t="s">
        <v>36</v>
      </c>
      <c r="BH10" s="63" t="s">
        <v>127</v>
      </c>
      <c r="BI10" s="63" t="s">
        <v>37</v>
      </c>
      <c r="BJ10" s="63" t="s">
        <v>37</v>
      </c>
      <c r="BK10" s="63" t="s">
        <v>36</v>
      </c>
      <c r="BL10" s="63" t="s">
        <v>36</v>
      </c>
      <c r="BM10" s="63" t="s">
        <v>36</v>
      </c>
      <c r="BN10" s="62" t="s">
        <v>37</v>
      </c>
      <c r="BO10" s="62" t="s">
        <v>37</v>
      </c>
      <c r="BP10" s="62" t="s">
        <v>37</v>
      </c>
      <c r="BQ10" s="62" t="s">
        <v>37</v>
      </c>
      <c r="BR10" s="62" t="s">
        <v>37</v>
      </c>
      <c r="BS10" s="65" t="s">
        <v>103</v>
      </c>
      <c r="BT10" s="62" t="s">
        <v>103</v>
      </c>
      <c r="BU10" s="62" t="s">
        <v>103</v>
      </c>
      <c r="BV10" s="62" t="s">
        <v>103</v>
      </c>
      <c r="BW10" s="65" t="s">
        <v>103</v>
      </c>
      <c r="BX10" s="62" t="s">
        <v>103</v>
      </c>
      <c r="BY10" s="62" t="s">
        <v>103</v>
      </c>
      <c r="BZ10" s="62" t="s">
        <v>103</v>
      </c>
      <c r="CA10" s="65" t="s">
        <v>103</v>
      </c>
      <c r="CB10" s="62" t="s">
        <v>103</v>
      </c>
      <c r="CC10" s="62" t="s">
        <v>103</v>
      </c>
      <c r="CD10" s="62" t="s">
        <v>103</v>
      </c>
      <c r="CE10" s="65" t="s">
        <v>103</v>
      </c>
      <c r="CF10" s="62" t="s">
        <v>103</v>
      </c>
      <c r="CG10" s="62" t="s">
        <v>103</v>
      </c>
      <c r="CH10" s="65" t="s">
        <v>103</v>
      </c>
      <c r="CI10" s="62" t="s">
        <v>103</v>
      </c>
      <c r="CJ10" s="62" t="s">
        <v>103</v>
      </c>
      <c r="CK10" s="62" t="s">
        <v>103</v>
      </c>
      <c r="CL10" s="65" t="s">
        <v>103</v>
      </c>
      <c r="CM10" s="62" t="s">
        <v>103</v>
      </c>
      <c r="CN10" s="62" t="s">
        <v>103</v>
      </c>
      <c r="CO10" s="62" t="s">
        <v>103</v>
      </c>
      <c r="CP10" s="65" t="s">
        <v>97</v>
      </c>
      <c r="CQ10" s="62" t="s">
        <v>97</v>
      </c>
      <c r="CR10" s="62" t="s">
        <v>97</v>
      </c>
      <c r="CS10" s="62" t="s">
        <v>97</v>
      </c>
      <c r="CT10" s="65" t="s">
        <v>103</v>
      </c>
      <c r="CU10" s="62" t="s">
        <v>103</v>
      </c>
      <c r="CV10" s="62" t="s">
        <v>103</v>
      </c>
      <c r="CW10" s="62" t="s">
        <v>103</v>
      </c>
      <c r="CX10" s="89"/>
      <c r="DC10" s="89"/>
      <c r="DH10" s="89"/>
    </row>
    <row r="11" spans="1:136" s="24" customFormat="1" ht="12.6" customHeight="1">
      <c r="A11" s="58" t="s">
        <v>151</v>
      </c>
      <c r="B11" s="10"/>
      <c r="C11" s="11"/>
      <c r="D11" s="64"/>
      <c r="E11" s="60"/>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70"/>
      <c r="AL11" s="57"/>
      <c r="AM11" s="57"/>
      <c r="AN11" s="58"/>
      <c r="AO11" s="64"/>
      <c r="AP11" s="47"/>
      <c r="AQ11" s="109"/>
      <c r="AR11" s="58"/>
      <c r="AS11" s="58"/>
      <c r="AT11" s="58"/>
      <c r="AU11" s="58"/>
      <c r="AV11" s="58"/>
      <c r="AW11" s="58"/>
      <c r="AX11" s="58"/>
      <c r="AY11" s="58"/>
      <c r="AZ11" s="58"/>
      <c r="BA11" s="58"/>
      <c r="BB11" s="58"/>
      <c r="BC11" s="58"/>
      <c r="BD11" s="58"/>
      <c r="BE11" s="58"/>
      <c r="BF11" s="58"/>
      <c r="BG11" s="58"/>
      <c r="BH11" s="58"/>
      <c r="BI11" s="58"/>
      <c r="BJ11" s="58"/>
      <c r="BK11" s="57"/>
      <c r="BL11" s="57"/>
      <c r="BM11" s="58"/>
      <c r="BN11" s="58"/>
      <c r="BO11" s="58"/>
      <c r="BP11" s="58"/>
      <c r="BQ11" s="58"/>
      <c r="BR11" s="58"/>
      <c r="BS11" s="64"/>
      <c r="BT11" s="58"/>
      <c r="BU11" s="58"/>
      <c r="BV11" s="8"/>
      <c r="BW11" s="70"/>
      <c r="BX11" s="58"/>
      <c r="BY11" s="47"/>
      <c r="BZ11" s="47"/>
      <c r="CA11" s="89"/>
      <c r="CB11" s="47"/>
      <c r="CC11" s="47"/>
      <c r="CD11" s="47"/>
      <c r="CE11" s="89"/>
      <c r="CF11" s="47"/>
      <c r="CG11" s="47"/>
      <c r="CH11" s="89"/>
      <c r="CI11" s="86"/>
      <c r="CJ11" s="86"/>
      <c r="CK11" s="86"/>
      <c r="CL11" s="89"/>
      <c r="CM11" s="47"/>
      <c r="CN11" s="47"/>
      <c r="CO11" s="47"/>
      <c r="CP11" s="89"/>
      <c r="CQ11" s="86"/>
      <c r="CR11" s="86"/>
      <c r="CS11" s="86"/>
      <c r="CT11" s="89"/>
      <c r="CU11" s="86"/>
      <c r="CV11" s="86"/>
      <c r="CW11" s="86"/>
      <c r="CX11" s="89"/>
      <c r="CY11" s="47"/>
      <c r="CZ11" s="47"/>
      <c r="DA11" s="47"/>
      <c r="DB11" s="47"/>
      <c r="DC11" s="89"/>
      <c r="DD11" s="47"/>
      <c r="DE11" s="47"/>
      <c r="DF11" s="47"/>
      <c r="DG11" s="47"/>
      <c r="DH11" s="89"/>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row>
    <row r="12" spans="1:136" s="24" customFormat="1" ht="12.75" customHeight="1">
      <c r="A12" s="82">
        <v>1936</v>
      </c>
      <c r="B12" s="83">
        <v>7.6219999999999999</v>
      </c>
      <c r="C12" s="83">
        <f t="shared" ref="C12:C77" si="0">108.622/B12</f>
        <v>14.251115192862766</v>
      </c>
      <c r="D12" s="74">
        <v>483.19799999999998</v>
      </c>
      <c r="E12" s="45">
        <v>0</v>
      </c>
      <c r="F12" s="45">
        <v>0</v>
      </c>
      <c r="G12" s="45">
        <v>0</v>
      </c>
      <c r="H12" s="45">
        <v>0</v>
      </c>
      <c r="I12" s="45">
        <v>0</v>
      </c>
      <c r="J12" s="45">
        <v>0</v>
      </c>
      <c r="K12" s="45">
        <v>0</v>
      </c>
      <c r="L12" s="45">
        <v>0</v>
      </c>
      <c r="M12" s="45">
        <v>0</v>
      </c>
      <c r="N12" s="45">
        <v>0</v>
      </c>
      <c r="O12" s="45">
        <v>0</v>
      </c>
      <c r="P12" s="45">
        <v>0</v>
      </c>
      <c r="Q12" s="45">
        <v>0</v>
      </c>
      <c r="R12" s="45">
        <v>0</v>
      </c>
      <c r="S12" s="45">
        <v>0</v>
      </c>
      <c r="T12" s="45">
        <v>0</v>
      </c>
      <c r="U12" s="45">
        <v>0</v>
      </c>
      <c r="V12" s="45">
        <v>0</v>
      </c>
      <c r="W12" s="45">
        <v>0</v>
      </c>
      <c r="X12" s="45">
        <v>0</v>
      </c>
      <c r="Y12" s="45">
        <v>0</v>
      </c>
      <c r="Z12" s="45">
        <v>0</v>
      </c>
      <c r="AA12" s="45">
        <v>0</v>
      </c>
      <c r="AB12" s="45">
        <v>0</v>
      </c>
      <c r="AC12" s="45">
        <v>0</v>
      </c>
      <c r="AD12" s="45">
        <v>0</v>
      </c>
      <c r="AE12" s="45">
        <v>0</v>
      </c>
      <c r="AF12" s="45">
        <v>0</v>
      </c>
      <c r="AG12" s="45">
        <v>0</v>
      </c>
      <c r="AH12" s="45">
        <v>0</v>
      </c>
      <c r="AI12" s="45">
        <v>0</v>
      </c>
      <c r="AJ12" s="45">
        <f t="shared" ref="AJ12:AJ44" si="1">SUM(AH12:AI12)</f>
        <v>0</v>
      </c>
      <c r="AK12" s="74">
        <v>0</v>
      </c>
      <c r="AL12" s="52">
        <v>0</v>
      </c>
      <c r="AM12" s="45">
        <v>0</v>
      </c>
      <c r="AN12" s="48">
        <v>0</v>
      </c>
      <c r="AO12" s="74">
        <v>0</v>
      </c>
      <c r="AP12" s="45">
        <v>0</v>
      </c>
      <c r="AQ12" s="45">
        <v>0</v>
      </c>
      <c r="AR12" s="45">
        <v>0</v>
      </c>
      <c r="AS12" s="45">
        <v>0</v>
      </c>
      <c r="AT12" s="45">
        <v>0</v>
      </c>
      <c r="AU12" s="45">
        <v>0</v>
      </c>
      <c r="AV12" s="45">
        <v>0</v>
      </c>
      <c r="AW12" s="45">
        <v>0</v>
      </c>
      <c r="AX12" s="48">
        <v>0</v>
      </c>
      <c r="AY12" s="45">
        <v>0</v>
      </c>
      <c r="AZ12" s="45">
        <v>0</v>
      </c>
      <c r="BA12" s="45">
        <v>0</v>
      </c>
      <c r="BB12" s="45">
        <v>0</v>
      </c>
      <c r="BC12" s="45">
        <v>0</v>
      </c>
      <c r="BD12" s="45">
        <v>0</v>
      </c>
      <c r="BE12" s="45">
        <v>0</v>
      </c>
      <c r="BF12" s="45">
        <v>0</v>
      </c>
      <c r="BG12" s="45">
        <v>0</v>
      </c>
      <c r="BH12" s="45">
        <v>0</v>
      </c>
      <c r="BI12" s="45">
        <v>0</v>
      </c>
      <c r="BJ12" s="45">
        <v>0</v>
      </c>
      <c r="BK12" s="45">
        <v>0</v>
      </c>
      <c r="BL12" s="45">
        <v>0</v>
      </c>
      <c r="BM12" s="45">
        <v>0</v>
      </c>
      <c r="BN12" s="48">
        <v>0</v>
      </c>
      <c r="BO12" s="48">
        <v>0</v>
      </c>
      <c r="BP12" s="45">
        <v>0</v>
      </c>
      <c r="BQ12" s="45">
        <v>0</v>
      </c>
      <c r="BR12" s="45">
        <v>0</v>
      </c>
      <c r="BS12" s="74">
        <f t="shared" ref="BS12:BS78" si="2">D12+E12+F12+G12+H12+K12+N12+Q12+T12+W12+Z12+AC12+AF12+AG12+AJ12+AK12+AN12</f>
        <v>483.19799999999998</v>
      </c>
      <c r="BT12" s="45">
        <f t="shared" ref="BT12:BT36" si="3">AQ12+AT12+AW12+AZ12+BC12+BD12+BG12+BH12+BI12+BJ12+BM12+BP12+BQ12+BR12</f>
        <v>0</v>
      </c>
      <c r="BU12" s="45">
        <f t="shared" ref="BU12:BU43" si="4">SUM(BS12:BT12)</f>
        <v>483.19799999999998</v>
      </c>
      <c r="BV12" s="48">
        <f t="shared" ref="BV12:BV44" si="5">D12+E12+F12+G12+H12+K12+N12+Q12+T12+W12+Z12+AC12+AF12+AG12+AJ12+AK12+AN12+AQ12+AT12+AW12+AZ12+BC12+BD12+BG12+BH12+BI12+BJ12+BM12+BP12+BQ12+BR12</f>
        <v>483.19799999999998</v>
      </c>
      <c r="BW12" s="87">
        <f t="shared" ref="BW12:BW78" si="6">D12+E12+F12+G12+H12+I12+L12+O12+R12+U12+X12+AA12+AD12+AH12+AL12</f>
        <v>483.19799999999998</v>
      </c>
      <c r="BX12" s="48">
        <f>J12+M12+P12+S12+V12+Y12+AB12+AE12+AK12+AM12</f>
        <v>0</v>
      </c>
      <c r="BY12" s="48">
        <f>AG12+AI12</f>
        <v>0</v>
      </c>
      <c r="BZ12" s="48">
        <f t="shared" ref="BZ12:BZ77" si="7">SUM(BW12:BY12)</f>
        <v>483.19799999999998</v>
      </c>
      <c r="CA12" s="87">
        <f>AO12+AR12+AU12+AX12+BA12+BD12+BE12+BH12+BK12+BN12</f>
        <v>0</v>
      </c>
      <c r="CB12" s="48">
        <f t="shared" ref="CB12:CB44" si="8">AP12+AV12+AY12+BB12+BF12+BI12+BJ12+BL12+BQ12+BR12</f>
        <v>0</v>
      </c>
      <c r="CC12" s="48">
        <f>AS12+BO12</f>
        <v>0</v>
      </c>
      <c r="CD12" s="48">
        <f>SUM(CA12:CC12)</f>
        <v>0</v>
      </c>
      <c r="CE12" s="87">
        <f>BW12+CA12</f>
        <v>483.19799999999998</v>
      </c>
      <c r="CF12" s="48">
        <f>BX12+CB12</f>
        <v>0</v>
      </c>
      <c r="CG12" s="48">
        <f>BY12+CC12</f>
        <v>0</v>
      </c>
      <c r="CH12" s="87">
        <f t="shared" ref="CH12:CH44" si="9">SUM(CE12:CG12)</f>
        <v>483.19799999999998</v>
      </c>
      <c r="CI12" s="87">
        <v>483.19799999999998</v>
      </c>
      <c r="CJ12" s="48">
        <f t="shared" ref="CJ12:CJ44" si="10">CH12-CI12</f>
        <v>0</v>
      </c>
      <c r="CK12" s="90">
        <f t="shared" ref="CK12:CK44" si="11">CI12/CH12</f>
        <v>1</v>
      </c>
      <c r="CL12" s="88">
        <f t="shared" ref="CL12:CL36" si="12">CI12-AH12-AR12-BN12</f>
        <v>483.19799999999998</v>
      </c>
      <c r="CM12" s="44">
        <f t="shared" ref="CM12:CM36" si="13">CJ12-AG12-AI12-AS12-BO12</f>
        <v>0</v>
      </c>
      <c r="CN12" s="44">
        <f t="shared" ref="CN12:CN44" si="14">SUM(CL12:CM12)</f>
        <v>483.19799999999998</v>
      </c>
      <c r="CO12" s="92">
        <f>CL12/CN12</f>
        <v>1</v>
      </c>
      <c r="CP12" s="88">
        <f>F12+G12+H12+I12+L12+AA12+AD12</f>
        <v>0</v>
      </c>
      <c r="CQ12" s="52">
        <f>J12+M12+AB12+AE12</f>
        <v>0</v>
      </c>
      <c r="CR12" s="52">
        <f t="shared" ref="CR12:CR44" si="15">SUM(CP12:CQ12)</f>
        <v>0</v>
      </c>
      <c r="CS12" s="110">
        <v>0</v>
      </c>
      <c r="CT12" s="88">
        <f>CL12-CP12</f>
        <v>483.19799999999998</v>
      </c>
      <c r="CU12" s="52">
        <f>CM12-CQ12</f>
        <v>0</v>
      </c>
      <c r="CV12" s="52">
        <f t="shared" ref="CV12:CV44" si="16">SUM(CT12:CU12)</f>
        <v>483.19799999999998</v>
      </c>
      <c r="CW12" s="91">
        <f>CT12/CV12</f>
        <v>1</v>
      </c>
      <c r="CX12" s="88">
        <f>D12+E12+F12+G12+H12+I12+L12+R12+X12+AA12+AD12+AO12+AR12+AU12+AX12+BA12+BE12+BH12+BK12</f>
        <v>483.19799999999998</v>
      </c>
      <c r="CY12" s="44">
        <f>J12+M12 +S12+Y12+AB12+AE12+AG12+AP12+AS12+AV12+AY12+BB12+BF12
+BL12</f>
        <v>0</v>
      </c>
      <c r="CZ12" s="44">
        <f t="shared" ref="CZ12:CZ43" si="17">SUM(CX12:CY12)</f>
        <v>483.19799999999998</v>
      </c>
      <c r="DA12" s="122">
        <f t="array" ref="DA12:DB12">CX12:CY12/CZ12</f>
        <v>1</v>
      </c>
      <c r="DB12" s="122">
        <v>0</v>
      </c>
      <c r="DC12" s="88">
        <f t="shared" ref="DC12" si="18">CI12-CX12</f>
        <v>0</v>
      </c>
      <c r="DD12" s="44">
        <f t="shared" ref="DD12" si="19">CJ12-CY12</f>
        <v>0</v>
      </c>
      <c r="DE12" s="44">
        <f t="shared" ref="DE12" si="20">SUM(DC12:DD12)</f>
        <v>0</v>
      </c>
      <c r="DF12" s="122">
        <v>0</v>
      </c>
      <c r="DG12" s="122">
        <v>0</v>
      </c>
      <c r="DH12" s="88">
        <f t="shared" ref="DH12:DH76" si="21">CX12+DC12</f>
        <v>483.19799999999998</v>
      </c>
      <c r="DI12" s="44">
        <f>CY12+DD12</f>
        <v>0</v>
      </c>
      <c r="DJ12" s="44">
        <f>SUM(DH12:DI12)</f>
        <v>483.19799999999998</v>
      </c>
      <c r="DK12" s="122">
        <f t="array" ref="DK12:DL12">DH12:DI12/DJ12</f>
        <v>1</v>
      </c>
      <c r="DL12" s="122">
        <v>0</v>
      </c>
      <c r="DM12" s="47"/>
      <c r="DN12" s="47"/>
      <c r="DO12" s="47"/>
      <c r="DP12" s="47"/>
      <c r="DQ12" s="47"/>
      <c r="DR12" s="47"/>
      <c r="DS12" s="47"/>
      <c r="DT12" s="47"/>
      <c r="DU12" s="47"/>
      <c r="DV12" s="47"/>
      <c r="DW12" s="47"/>
      <c r="DX12" s="47"/>
      <c r="DY12" s="47"/>
      <c r="DZ12" s="47"/>
      <c r="EA12" s="47"/>
      <c r="EB12" s="47"/>
      <c r="EC12" s="47"/>
      <c r="ED12" s="47"/>
      <c r="EE12" s="47"/>
      <c r="EF12" s="47"/>
    </row>
    <row r="13" spans="1:136" s="24" customFormat="1" ht="12.75" customHeight="1">
      <c r="A13" s="82">
        <v>1937</v>
      </c>
      <c r="B13" s="83">
        <v>7.7050000000000001</v>
      </c>
      <c r="C13" s="83">
        <f t="shared" si="0"/>
        <v>14.097598961713173</v>
      </c>
      <c r="D13" s="74">
        <v>22853.485000000001</v>
      </c>
      <c r="E13" s="45">
        <v>0</v>
      </c>
      <c r="F13" s="45">
        <v>0</v>
      </c>
      <c r="G13" s="45">
        <v>0</v>
      </c>
      <c r="H13" s="45">
        <v>0</v>
      </c>
      <c r="I13" s="45">
        <v>0</v>
      </c>
      <c r="J13" s="45">
        <v>0</v>
      </c>
      <c r="K13" s="45">
        <v>0</v>
      </c>
      <c r="L13" s="45">
        <v>0</v>
      </c>
      <c r="M13" s="45">
        <v>0</v>
      </c>
      <c r="N13" s="45">
        <v>0</v>
      </c>
      <c r="O13" s="45">
        <v>0</v>
      </c>
      <c r="P13" s="45">
        <v>0</v>
      </c>
      <c r="Q13" s="45">
        <v>0</v>
      </c>
      <c r="R13" s="45">
        <v>0</v>
      </c>
      <c r="S13" s="45">
        <v>0</v>
      </c>
      <c r="T13" s="45">
        <v>0</v>
      </c>
      <c r="U13" s="45">
        <v>0</v>
      </c>
      <c r="V13" s="45">
        <v>0</v>
      </c>
      <c r="W13" s="45">
        <v>0</v>
      </c>
      <c r="X13" s="45">
        <v>0</v>
      </c>
      <c r="Y13" s="45">
        <v>0</v>
      </c>
      <c r="Z13" s="45">
        <v>0</v>
      </c>
      <c r="AA13" s="45">
        <v>0</v>
      </c>
      <c r="AB13" s="45">
        <v>0</v>
      </c>
      <c r="AC13" s="45">
        <v>0</v>
      </c>
      <c r="AD13" s="45">
        <v>0</v>
      </c>
      <c r="AE13" s="45">
        <v>0</v>
      </c>
      <c r="AF13" s="45">
        <v>0</v>
      </c>
      <c r="AG13" s="45">
        <v>1540.78</v>
      </c>
      <c r="AH13" s="45">
        <v>0</v>
      </c>
      <c r="AI13" s="45">
        <v>0</v>
      </c>
      <c r="AJ13" s="45">
        <f t="shared" si="1"/>
        <v>0</v>
      </c>
      <c r="AK13" s="74">
        <v>0</v>
      </c>
      <c r="AL13" s="52">
        <v>27280</v>
      </c>
      <c r="AM13" s="45">
        <v>440000</v>
      </c>
      <c r="AN13" s="48">
        <v>467280</v>
      </c>
      <c r="AO13" s="74">
        <v>0</v>
      </c>
      <c r="AP13" s="45">
        <v>0</v>
      </c>
      <c r="AQ13" s="45">
        <v>0</v>
      </c>
      <c r="AR13" s="45">
        <v>0</v>
      </c>
      <c r="AS13" s="45">
        <v>0</v>
      </c>
      <c r="AT13" s="45">
        <v>0</v>
      </c>
      <c r="AU13" s="45">
        <v>0</v>
      </c>
      <c r="AV13" s="45">
        <v>0</v>
      </c>
      <c r="AW13" s="45">
        <v>0</v>
      </c>
      <c r="AX13" s="48">
        <v>0</v>
      </c>
      <c r="AY13" s="45">
        <v>0</v>
      </c>
      <c r="AZ13" s="45">
        <v>0</v>
      </c>
      <c r="BA13" s="45">
        <v>0</v>
      </c>
      <c r="BB13" s="45">
        <v>0</v>
      </c>
      <c r="BC13" s="45">
        <v>0</v>
      </c>
      <c r="BD13" s="45">
        <v>0</v>
      </c>
      <c r="BE13" s="45">
        <v>0</v>
      </c>
      <c r="BF13" s="45">
        <v>0</v>
      </c>
      <c r="BG13" s="45">
        <v>0</v>
      </c>
      <c r="BH13" s="45">
        <v>0</v>
      </c>
      <c r="BI13" s="45">
        <v>0</v>
      </c>
      <c r="BJ13" s="45">
        <v>0</v>
      </c>
      <c r="BK13" s="45">
        <v>0</v>
      </c>
      <c r="BL13" s="45">
        <v>0</v>
      </c>
      <c r="BM13" s="45">
        <v>0</v>
      </c>
      <c r="BN13" s="48">
        <v>0</v>
      </c>
      <c r="BO13" s="48">
        <v>0</v>
      </c>
      <c r="BP13" s="45">
        <v>0</v>
      </c>
      <c r="BQ13" s="45">
        <v>0</v>
      </c>
      <c r="BR13" s="45">
        <v>0</v>
      </c>
      <c r="BS13" s="74">
        <f t="shared" si="2"/>
        <v>491674.26500000001</v>
      </c>
      <c r="BT13" s="45">
        <f t="shared" si="3"/>
        <v>0</v>
      </c>
      <c r="BU13" s="45">
        <f t="shared" si="4"/>
        <v>491674.26500000001</v>
      </c>
      <c r="BV13" s="48">
        <f t="shared" si="5"/>
        <v>491674.26500000001</v>
      </c>
      <c r="BW13" s="87">
        <f t="shared" si="6"/>
        <v>50133.485000000001</v>
      </c>
      <c r="BX13" s="48">
        <f t="shared" ref="BX13:BX78" si="22">J13+M13+P13+S13+V13+Y13+AB13+AE13+AK13+AM13</f>
        <v>440000</v>
      </c>
      <c r="BY13" s="48">
        <f t="shared" ref="BY13:BY78" si="23">AG13+AI13</f>
        <v>1540.78</v>
      </c>
      <c r="BZ13" s="48">
        <f t="shared" si="7"/>
        <v>491674.26500000001</v>
      </c>
      <c r="CA13" s="87">
        <f t="shared" ref="CA13:CA78" si="24">AO13+AR13+AU13+AX13+BA13+BD13+BE13+BH13+BK13+BN13</f>
        <v>0</v>
      </c>
      <c r="CB13" s="48">
        <f t="shared" si="8"/>
        <v>0</v>
      </c>
      <c r="CC13" s="48">
        <f t="shared" ref="CC13:CC78" si="25">AS13+BO13</f>
        <v>0</v>
      </c>
      <c r="CD13" s="48">
        <f t="shared" ref="CD13:CD78" si="26">SUM(CA13:CC13)</f>
        <v>0</v>
      </c>
      <c r="CE13" s="87">
        <f t="shared" ref="CE13:CE78" si="27">BW13+CA13</f>
        <v>50133.485000000001</v>
      </c>
      <c r="CF13" s="48">
        <f t="shared" ref="CF13:CF78" si="28">BX13+CB13</f>
        <v>440000</v>
      </c>
      <c r="CG13" s="48">
        <f t="shared" ref="CG13:CG36" si="29">BY13+CC13</f>
        <v>1540.78</v>
      </c>
      <c r="CH13" s="87">
        <f t="shared" si="9"/>
        <v>491674.26500000001</v>
      </c>
      <c r="CI13" s="87">
        <v>50133.485000000001</v>
      </c>
      <c r="CJ13" s="48">
        <f t="shared" si="10"/>
        <v>441540.78</v>
      </c>
      <c r="CK13" s="90">
        <f t="shared" si="11"/>
        <v>0.10196483438074595</v>
      </c>
      <c r="CL13" s="88">
        <f t="shared" si="12"/>
        <v>50133.485000000001</v>
      </c>
      <c r="CM13" s="44">
        <f t="shared" si="13"/>
        <v>440000</v>
      </c>
      <c r="CN13" s="44">
        <f t="shared" si="14"/>
        <v>490133.48499999999</v>
      </c>
      <c r="CO13" s="92">
        <f t="shared" ref="CO13:CO78" si="30">CL13/CN13</f>
        <v>0.10228537028030232</v>
      </c>
      <c r="CP13" s="88">
        <f t="shared" ref="CP13:CP78" si="31">F13+G13+H13+I13+L13+AA13+AD13</f>
        <v>0</v>
      </c>
      <c r="CQ13" s="52">
        <f t="shared" ref="CQ13:CQ78" si="32">J13+M13+AB13+AE13</f>
        <v>0</v>
      </c>
      <c r="CR13" s="52">
        <f t="shared" si="15"/>
        <v>0</v>
      </c>
      <c r="CS13" s="110">
        <v>0</v>
      </c>
      <c r="CT13" s="88">
        <f t="shared" ref="CT13:CT78" si="33">CL13-CP13</f>
        <v>50133.485000000001</v>
      </c>
      <c r="CU13" s="52">
        <f t="shared" ref="CU13:CU78" si="34">CM13-CQ13</f>
        <v>440000</v>
      </c>
      <c r="CV13" s="52">
        <f t="shared" si="16"/>
        <v>490133.48499999999</v>
      </c>
      <c r="CW13" s="91">
        <f t="shared" ref="CW13:CW78" si="35">CT13/CV13</f>
        <v>0.10228537028030232</v>
      </c>
      <c r="CX13" s="88">
        <f t="shared" ref="CX13:CX36" si="36">D13+E13+F13+G13+H13+I13+L13+R13+X13+AA13+AD13+AO13+AR13+AU13+AX13+BA13+BE13+BH13+BK13</f>
        <v>22853.485000000001</v>
      </c>
      <c r="CY13" s="44">
        <f t="shared" ref="CY13:CY36" si="37">J13+M13 +S13+Y13+AB13+AE13+AG13+AP13+AS13+AV13+AY13+BB13+BF13
+BL13</f>
        <v>1540.78</v>
      </c>
      <c r="CZ13" s="44">
        <f t="shared" si="17"/>
        <v>24394.264999999999</v>
      </c>
      <c r="DA13" s="122">
        <f t="array" ref="DA13:DB13">CX13:CY13/CZ13</f>
        <v>0.93683843313172177</v>
      </c>
      <c r="DB13" s="122">
        <v>6.3161566868278257E-2</v>
      </c>
      <c r="DC13" s="88">
        <f t="shared" ref="DC13:DC76" si="38">CI13-CX13</f>
        <v>27280</v>
      </c>
      <c r="DD13" s="44">
        <f t="shared" ref="DD13:DD76" si="39">CJ13-CY13</f>
        <v>440000</v>
      </c>
      <c r="DE13" s="44">
        <f t="shared" ref="DE13:DE43" si="40">SUM(DC13:DD13)</f>
        <v>467280</v>
      </c>
      <c r="DF13" s="122">
        <f t="array" ref="DF13:DG13">DC13:DD13/DE13</f>
        <v>5.8380414312617701E-2</v>
      </c>
      <c r="DG13" s="122">
        <v>0.94161958568738224</v>
      </c>
      <c r="DH13" s="88">
        <f t="shared" si="21"/>
        <v>50133.485000000001</v>
      </c>
      <c r="DI13" s="44">
        <f t="shared" ref="DI13:DI76" si="41">CY13+DD13</f>
        <v>441540.78</v>
      </c>
      <c r="DJ13" s="44">
        <f t="shared" ref="DJ13:DJ43" si="42">SUM(DH13:DI13)</f>
        <v>491674.26500000001</v>
      </c>
      <c r="DK13" s="122">
        <f t="array" ref="DK13:DL13">DH13:DI13/DJ13</f>
        <v>0.10196483438074595</v>
      </c>
      <c r="DL13" s="122">
        <v>0.89803516561925412</v>
      </c>
      <c r="DM13" s="47"/>
      <c r="DN13" s="47"/>
      <c r="DO13" s="47"/>
      <c r="DP13" s="47"/>
      <c r="DQ13" s="47"/>
      <c r="DR13" s="47"/>
      <c r="DS13" s="47"/>
      <c r="DT13" s="47"/>
      <c r="DU13" s="47"/>
      <c r="DV13" s="47"/>
      <c r="DW13" s="47"/>
      <c r="DX13" s="47"/>
      <c r="DY13" s="47"/>
      <c r="DZ13" s="47"/>
      <c r="EA13" s="47"/>
      <c r="EB13" s="47"/>
      <c r="EC13" s="47"/>
      <c r="ED13" s="47"/>
      <c r="EE13" s="47"/>
      <c r="EF13" s="47"/>
    </row>
    <row r="14" spans="1:136" s="24" customFormat="1" ht="12.75" customHeight="1">
      <c r="A14" s="82">
        <v>1938</v>
      </c>
      <c r="B14" s="83">
        <v>7.87</v>
      </c>
      <c r="C14" s="83">
        <f t="shared" si="0"/>
        <v>13.802033036848792</v>
      </c>
      <c r="D14" s="74">
        <v>22175</v>
      </c>
      <c r="E14" s="45">
        <v>0</v>
      </c>
      <c r="F14" s="45">
        <v>0</v>
      </c>
      <c r="G14" s="45">
        <v>0</v>
      </c>
      <c r="H14" s="45">
        <v>0</v>
      </c>
      <c r="I14" s="45">
        <v>0</v>
      </c>
      <c r="J14" s="45">
        <v>0</v>
      </c>
      <c r="K14" s="45">
        <v>0</v>
      </c>
      <c r="L14" s="45">
        <v>0</v>
      </c>
      <c r="M14" s="45">
        <v>0</v>
      </c>
      <c r="N14" s="45">
        <v>0</v>
      </c>
      <c r="O14" s="45">
        <v>0</v>
      </c>
      <c r="P14" s="45">
        <v>0</v>
      </c>
      <c r="Q14" s="45">
        <v>0</v>
      </c>
      <c r="R14" s="45">
        <v>0</v>
      </c>
      <c r="S14" s="45">
        <v>0</v>
      </c>
      <c r="T14" s="45">
        <v>0</v>
      </c>
      <c r="U14" s="45">
        <v>0</v>
      </c>
      <c r="V14" s="45">
        <v>0</v>
      </c>
      <c r="W14" s="45">
        <v>0</v>
      </c>
      <c r="X14" s="45">
        <v>0</v>
      </c>
      <c r="Y14" s="45">
        <v>0</v>
      </c>
      <c r="Z14" s="45">
        <v>0</v>
      </c>
      <c r="AA14" s="45">
        <v>0</v>
      </c>
      <c r="AB14" s="45">
        <v>0</v>
      </c>
      <c r="AC14" s="45">
        <v>0</v>
      </c>
      <c r="AD14" s="45">
        <v>0</v>
      </c>
      <c r="AE14" s="45">
        <v>0</v>
      </c>
      <c r="AF14" s="45">
        <v>0</v>
      </c>
      <c r="AG14" s="45">
        <v>1667.133</v>
      </c>
      <c r="AH14" s="45">
        <v>0</v>
      </c>
      <c r="AI14" s="45">
        <v>0</v>
      </c>
      <c r="AJ14" s="45">
        <f t="shared" si="1"/>
        <v>0</v>
      </c>
      <c r="AK14" s="74">
        <v>0</v>
      </c>
      <c r="AL14" s="52">
        <v>21080</v>
      </c>
      <c r="AM14" s="45">
        <v>340000</v>
      </c>
      <c r="AN14" s="48">
        <v>361080</v>
      </c>
      <c r="AO14" s="74">
        <v>0</v>
      </c>
      <c r="AP14" s="45">
        <v>0</v>
      </c>
      <c r="AQ14" s="45">
        <v>0</v>
      </c>
      <c r="AR14" s="45">
        <v>0</v>
      </c>
      <c r="AS14" s="45">
        <v>0</v>
      </c>
      <c r="AT14" s="45">
        <v>0</v>
      </c>
      <c r="AU14" s="45">
        <v>0</v>
      </c>
      <c r="AV14" s="45">
        <v>0</v>
      </c>
      <c r="AW14" s="45">
        <v>0</v>
      </c>
      <c r="AX14" s="48">
        <v>0</v>
      </c>
      <c r="AY14" s="45">
        <v>0</v>
      </c>
      <c r="AZ14" s="45">
        <v>0</v>
      </c>
      <c r="BA14" s="45">
        <v>0</v>
      </c>
      <c r="BB14" s="45">
        <v>0</v>
      </c>
      <c r="BC14" s="45">
        <v>0</v>
      </c>
      <c r="BD14" s="45">
        <v>0</v>
      </c>
      <c r="BE14" s="45">
        <v>0</v>
      </c>
      <c r="BF14" s="45">
        <v>0</v>
      </c>
      <c r="BG14" s="45">
        <v>0</v>
      </c>
      <c r="BH14" s="45">
        <v>0</v>
      </c>
      <c r="BI14" s="45">
        <v>0</v>
      </c>
      <c r="BJ14" s="45">
        <v>0</v>
      </c>
      <c r="BK14" s="45">
        <v>0</v>
      </c>
      <c r="BL14" s="45">
        <v>0</v>
      </c>
      <c r="BM14" s="45">
        <v>0</v>
      </c>
      <c r="BN14" s="48">
        <v>0</v>
      </c>
      <c r="BO14" s="48">
        <v>0</v>
      </c>
      <c r="BP14" s="45">
        <v>0</v>
      </c>
      <c r="BQ14" s="45">
        <v>0</v>
      </c>
      <c r="BR14" s="45">
        <v>0</v>
      </c>
      <c r="BS14" s="74">
        <f t="shared" si="2"/>
        <v>384922.13300000003</v>
      </c>
      <c r="BT14" s="45">
        <f t="shared" si="3"/>
        <v>0</v>
      </c>
      <c r="BU14" s="45">
        <f t="shared" si="4"/>
        <v>384922.13300000003</v>
      </c>
      <c r="BV14" s="48">
        <f t="shared" si="5"/>
        <v>384922.13300000003</v>
      </c>
      <c r="BW14" s="87">
        <f t="shared" si="6"/>
        <v>43255</v>
      </c>
      <c r="BX14" s="48">
        <f t="shared" si="22"/>
        <v>340000</v>
      </c>
      <c r="BY14" s="48">
        <f t="shared" si="23"/>
        <v>1667.133</v>
      </c>
      <c r="BZ14" s="48">
        <f t="shared" si="7"/>
        <v>384922.13299999997</v>
      </c>
      <c r="CA14" s="87">
        <f t="shared" si="24"/>
        <v>0</v>
      </c>
      <c r="CB14" s="48">
        <f t="shared" si="8"/>
        <v>0</v>
      </c>
      <c r="CC14" s="48">
        <f t="shared" si="25"/>
        <v>0</v>
      </c>
      <c r="CD14" s="48">
        <f t="shared" si="26"/>
        <v>0</v>
      </c>
      <c r="CE14" s="87">
        <f t="shared" si="27"/>
        <v>43255</v>
      </c>
      <c r="CF14" s="48">
        <f t="shared" si="28"/>
        <v>340000</v>
      </c>
      <c r="CG14" s="48">
        <f t="shared" si="29"/>
        <v>1667.133</v>
      </c>
      <c r="CH14" s="87">
        <f t="shared" si="9"/>
        <v>384922.13299999997</v>
      </c>
      <c r="CI14" s="87">
        <v>43255</v>
      </c>
      <c r="CJ14" s="48">
        <f t="shared" si="10"/>
        <v>341667.13299999997</v>
      </c>
      <c r="CK14" s="90">
        <f t="shared" si="11"/>
        <v>0.11237337708507399</v>
      </c>
      <c r="CL14" s="88">
        <f t="shared" si="12"/>
        <v>43255</v>
      </c>
      <c r="CM14" s="44">
        <f t="shared" si="13"/>
        <v>340000</v>
      </c>
      <c r="CN14" s="44">
        <f t="shared" si="14"/>
        <v>383255</v>
      </c>
      <c r="CO14" s="92">
        <f t="shared" si="30"/>
        <v>0.11286219357868782</v>
      </c>
      <c r="CP14" s="88">
        <f t="shared" si="31"/>
        <v>0</v>
      </c>
      <c r="CQ14" s="52">
        <f t="shared" si="32"/>
        <v>0</v>
      </c>
      <c r="CR14" s="52">
        <f t="shared" si="15"/>
        <v>0</v>
      </c>
      <c r="CS14" s="110">
        <v>0</v>
      </c>
      <c r="CT14" s="88">
        <f t="shared" si="33"/>
        <v>43255</v>
      </c>
      <c r="CU14" s="52">
        <f t="shared" si="34"/>
        <v>340000</v>
      </c>
      <c r="CV14" s="52">
        <f t="shared" si="16"/>
        <v>383255</v>
      </c>
      <c r="CW14" s="91">
        <f t="shared" si="35"/>
        <v>0.11286219357868782</v>
      </c>
      <c r="CX14" s="88">
        <f t="shared" si="36"/>
        <v>22175</v>
      </c>
      <c r="CY14" s="44">
        <f t="shared" si="37"/>
        <v>1667.133</v>
      </c>
      <c r="CZ14" s="44">
        <f t="shared" si="17"/>
        <v>23842.133000000002</v>
      </c>
      <c r="DA14" s="122">
        <f t="array" ref="DA14:DB14">CX14:CY14/CZ14</f>
        <v>0.93007618068400166</v>
      </c>
      <c r="DB14" s="122">
        <v>6.9923819315998281E-2</v>
      </c>
      <c r="DC14" s="88">
        <f t="shared" si="38"/>
        <v>21080</v>
      </c>
      <c r="DD14" s="44">
        <f t="shared" si="39"/>
        <v>340000</v>
      </c>
      <c r="DE14" s="44">
        <f t="shared" si="40"/>
        <v>361080</v>
      </c>
      <c r="DF14" s="122">
        <f t="array" ref="DF14:DG14">DC14:DD14/DE14</f>
        <v>5.8380414312617701E-2</v>
      </c>
      <c r="DG14" s="122">
        <v>0.94161958568738224</v>
      </c>
      <c r="DH14" s="88">
        <f t="shared" si="21"/>
        <v>43255</v>
      </c>
      <c r="DI14" s="44">
        <f t="shared" si="41"/>
        <v>341667.13299999997</v>
      </c>
      <c r="DJ14" s="44">
        <f t="shared" si="42"/>
        <v>384922.13299999997</v>
      </c>
      <c r="DK14" s="122">
        <f t="array" ref="DK14:DL14">DH14:DI14/DJ14</f>
        <v>0.11237337708507399</v>
      </c>
      <c r="DL14" s="122">
        <v>0.887626622914926</v>
      </c>
      <c r="DM14" s="47"/>
      <c r="DN14" s="47"/>
      <c r="DO14" s="47"/>
      <c r="DP14" s="47"/>
      <c r="DQ14" s="47"/>
      <c r="DR14" s="47"/>
      <c r="DS14" s="47"/>
      <c r="DT14" s="47"/>
      <c r="DU14" s="47"/>
      <c r="DV14" s="47"/>
      <c r="DW14" s="47"/>
      <c r="DX14" s="47"/>
      <c r="DY14" s="47"/>
      <c r="DZ14" s="47"/>
      <c r="EA14" s="47"/>
      <c r="EB14" s="47"/>
      <c r="EC14" s="47"/>
      <c r="ED14" s="47"/>
      <c r="EE14" s="47"/>
      <c r="EF14" s="47"/>
    </row>
    <row r="15" spans="1:136" s="24" customFormat="1" ht="12.75" customHeight="1">
      <c r="A15" s="82">
        <v>1939</v>
      </c>
      <c r="B15" s="83">
        <v>7.6929999999999996</v>
      </c>
      <c r="C15" s="83">
        <f t="shared" si="0"/>
        <v>14.119589236968674</v>
      </c>
      <c r="D15" s="74">
        <v>21462.348999999998</v>
      </c>
      <c r="E15" s="45">
        <v>0</v>
      </c>
      <c r="F15" s="45">
        <v>0</v>
      </c>
      <c r="G15" s="45">
        <v>0</v>
      </c>
      <c r="H15" s="45">
        <v>0</v>
      </c>
      <c r="I15" s="45">
        <v>0</v>
      </c>
      <c r="J15" s="45">
        <v>0</v>
      </c>
      <c r="K15" s="45">
        <v>0</v>
      </c>
      <c r="L15" s="45">
        <v>0</v>
      </c>
      <c r="M15" s="45">
        <v>0</v>
      </c>
      <c r="N15" s="45">
        <v>0</v>
      </c>
      <c r="O15" s="45">
        <v>0</v>
      </c>
      <c r="P15" s="45">
        <v>0</v>
      </c>
      <c r="Q15" s="45">
        <v>0</v>
      </c>
      <c r="R15" s="45">
        <v>0</v>
      </c>
      <c r="S15" s="45">
        <v>0</v>
      </c>
      <c r="T15" s="45">
        <v>0</v>
      </c>
      <c r="U15" s="45">
        <v>0</v>
      </c>
      <c r="V15" s="45">
        <v>0</v>
      </c>
      <c r="W15" s="45">
        <v>0</v>
      </c>
      <c r="X15" s="45">
        <v>0</v>
      </c>
      <c r="Y15" s="45">
        <v>0</v>
      </c>
      <c r="Z15" s="45">
        <v>0</v>
      </c>
      <c r="AA15" s="45">
        <v>0</v>
      </c>
      <c r="AB15" s="45">
        <v>0</v>
      </c>
      <c r="AC15" s="45">
        <v>0</v>
      </c>
      <c r="AD15" s="45">
        <v>0</v>
      </c>
      <c r="AE15" s="45">
        <v>0</v>
      </c>
      <c r="AF15" s="45">
        <v>0</v>
      </c>
      <c r="AG15" s="45">
        <v>5000</v>
      </c>
      <c r="AH15" s="45">
        <v>0</v>
      </c>
      <c r="AI15" s="45">
        <v>0</v>
      </c>
      <c r="AJ15" s="45">
        <f t="shared" si="1"/>
        <v>0</v>
      </c>
      <c r="AK15" s="74">
        <v>0</v>
      </c>
      <c r="AL15" s="52">
        <v>21390</v>
      </c>
      <c r="AM15" s="45">
        <v>345000</v>
      </c>
      <c r="AN15" s="48">
        <v>366390</v>
      </c>
      <c r="AO15" s="74">
        <v>0</v>
      </c>
      <c r="AP15" s="45">
        <v>0</v>
      </c>
      <c r="AQ15" s="45">
        <v>0</v>
      </c>
      <c r="AR15" s="45">
        <v>0</v>
      </c>
      <c r="AS15" s="45">
        <v>0</v>
      </c>
      <c r="AT15" s="45">
        <v>0</v>
      </c>
      <c r="AU15" s="45">
        <v>0</v>
      </c>
      <c r="AV15" s="45">
        <v>0</v>
      </c>
      <c r="AW15" s="45">
        <v>0</v>
      </c>
      <c r="AX15" s="48">
        <v>0</v>
      </c>
      <c r="AY15" s="45">
        <v>0</v>
      </c>
      <c r="AZ15" s="45">
        <v>0</v>
      </c>
      <c r="BA15" s="45">
        <v>0</v>
      </c>
      <c r="BB15" s="45">
        <v>0</v>
      </c>
      <c r="BC15" s="45">
        <v>0</v>
      </c>
      <c r="BD15" s="45">
        <v>0</v>
      </c>
      <c r="BE15" s="45">
        <v>0</v>
      </c>
      <c r="BF15" s="45">
        <v>0</v>
      </c>
      <c r="BG15" s="45">
        <v>0</v>
      </c>
      <c r="BH15" s="45">
        <v>0</v>
      </c>
      <c r="BI15" s="45">
        <v>0</v>
      </c>
      <c r="BJ15" s="45">
        <v>0</v>
      </c>
      <c r="BK15" s="45">
        <v>0</v>
      </c>
      <c r="BL15" s="45">
        <v>0</v>
      </c>
      <c r="BM15" s="45">
        <v>0</v>
      </c>
      <c r="BN15" s="48">
        <v>0</v>
      </c>
      <c r="BO15" s="48">
        <v>0</v>
      </c>
      <c r="BP15" s="45">
        <v>0</v>
      </c>
      <c r="BQ15" s="45">
        <v>0</v>
      </c>
      <c r="BR15" s="45">
        <v>0</v>
      </c>
      <c r="BS15" s="74">
        <f t="shared" si="2"/>
        <v>392852.34899999999</v>
      </c>
      <c r="BT15" s="45">
        <f t="shared" si="3"/>
        <v>0</v>
      </c>
      <c r="BU15" s="45">
        <f t="shared" si="4"/>
        <v>392852.34899999999</v>
      </c>
      <c r="BV15" s="48">
        <f t="shared" si="5"/>
        <v>392852.34899999999</v>
      </c>
      <c r="BW15" s="87">
        <f t="shared" si="6"/>
        <v>42852.349000000002</v>
      </c>
      <c r="BX15" s="48">
        <f t="shared" si="22"/>
        <v>345000</v>
      </c>
      <c r="BY15" s="48">
        <f t="shared" si="23"/>
        <v>5000</v>
      </c>
      <c r="BZ15" s="48">
        <f t="shared" si="7"/>
        <v>392852.34899999999</v>
      </c>
      <c r="CA15" s="87">
        <f t="shared" si="24"/>
        <v>0</v>
      </c>
      <c r="CB15" s="48">
        <f t="shared" si="8"/>
        <v>0</v>
      </c>
      <c r="CC15" s="48">
        <f t="shared" si="25"/>
        <v>0</v>
      </c>
      <c r="CD15" s="48">
        <f t="shared" si="26"/>
        <v>0</v>
      </c>
      <c r="CE15" s="87">
        <f t="shared" si="27"/>
        <v>42852.349000000002</v>
      </c>
      <c r="CF15" s="48">
        <f t="shared" si="28"/>
        <v>345000</v>
      </c>
      <c r="CG15" s="48">
        <f t="shared" si="29"/>
        <v>5000</v>
      </c>
      <c r="CH15" s="87">
        <f t="shared" si="9"/>
        <v>392852.34899999999</v>
      </c>
      <c r="CI15" s="87">
        <v>42852.349000000002</v>
      </c>
      <c r="CJ15" s="48">
        <f t="shared" si="10"/>
        <v>350000</v>
      </c>
      <c r="CK15" s="90">
        <f t="shared" si="11"/>
        <v>0.10908003759957155</v>
      </c>
      <c r="CL15" s="88">
        <f t="shared" si="12"/>
        <v>42852.349000000002</v>
      </c>
      <c r="CM15" s="44">
        <f t="shared" si="13"/>
        <v>345000</v>
      </c>
      <c r="CN15" s="44">
        <f t="shared" si="14"/>
        <v>387852.34899999999</v>
      </c>
      <c r="CO15" s="92">
        <f t="shared" si="30"/>
        <v>0.11048624331007985</v>
      </c>
      <c r="CP15" s="88">
        <f t="shared" si="31"/>
        <v>0</v>
      </c>
      <c r="CQ15" s="52">
        <f t="shared" si="32"/>
        <v>0</v>
      </c>
      <c r="CR15" s="52">
        <f t="shared" si="15"/>
        <v>0</v>
      </c>
      <c r="CS15" s="110">
        <v>0</v>
      </c>
      <c r="CT15" s="88">
        <f t="shared" si="33"/>
        <v>42852.349000000002</v>
      </c>
      <c r="CU15" s="52">
        <f t="shared" si="34"/>
        <v>345000</v>
      </c>
      <c r="CV15" s="52">
        <f t="shared" si="16"/>
        <v>387852.34899999999</v>
      </c>
      <c r="CW15" s="91">
        <f t="shared" si="35"/>
        <v>0.11048624331007985</v>
      </c>
      <c r="CX15" s="88">
        <f t="shared" si="36"/>
        <v>21462.348999999998</v>
      </c>
      <c r="CY15" s="44">
        <f t="shared" si="37"/>
        <v>5000</v>
      </c>
      <c r="CZ15" s="44">
        <f t="shared" si="17"/>
        <v>26462.348999999998</v>
      </c>
      <c r="DA15" s="122">
        <f t="array" ref="DA15:DB15">CX15:CY15/CZ15</f>
        <v>0.81105229924977562</v>
      </c>
      <c r="DB15" s="122">
        <v>0.18894770075022441</v>
      </c>
      <c r="DC15" s="88">
        <f t="shared" si="38"/>
        <v>21390.000000000004</v>
      </c>
      <c r="DD15" s="44">
        <f t="shared" si="39"/>
        <v>345000</v>
      </c>
      <c r="DE15" s="44">
        <f t="shared" si="40"/>
        <v>366390</v>
      </c>
      <c r="DF15" s="122">
        <f t="array" ref="DF15:DG15">DC15:DD15/DE15</f>
        <v>5.8380414312617715E-2</v>
      </c>
      <c r="DG15" s="122">
        <v>0.94161958568738224</v>
      </c>
      <c r="DH15" s="88">
        <f t="shared" si="21"/>
        <v>42852.349000000002</v>
      </c>
      <c r="DI15" s="44">
        <f t="shared" si="41"/>
        <v>350000</v>
      </c>
      <c r="DJ15" s="44">
        <f t="shared" si="42"/>
        <v>392852.34899999999</v>
      </c>
      <c r="DK15" s="122">
        <f t="array" ref="DK15:DL15">DH15:DI15/DJ15</f>
        <v>0.10908003759957155</v>
      </c>
      <c r="DL15" s="122">
        <v>0.89091996240042848</v>
      </c>
      <c r="DM15" s="47"/>
      <c r="DN15" s="47"/>
      <c r="DO15" s="47"/>
      <c r="DP15" s="47"/>
      <c r="DQ15" s="47"/>
      <c r="DR15" s="47"/>
      <c r="DS15" s="47"/>
      <c r="DT15" s="47"/>
      <c r="DU15" s="47"/>
      <c r="DV15" s="47"/>
      <c r="DW15" s="47"/>
      <c r="DX15" s="47"/>
      <c r="DY15" s="47"/>
      <c r="DZ15" s="47"/>
      <c r="EA15" s="47"/>
      <c r="EB15" s="47"/>
      <c r="EC15" s="47"/>
      <c r="ED15" s="47"/>
      <c r="EE15" s="47"/>
      <c r="EF15" s="47"/>
    </row>
    <row r="16" spans="1:136" s="24" customFormat="1" ht="12.75" customHeight="1">
      <c r="A16" s="82">
        <v>1940</v>
      </c>
      <c r="B16" s="83">
        <v>7.415</v>
      </c>
      <c r="C16" s="83">
        <f t="shared" si="0"/>
        <v>14.648954821308159</v>
      </c>
      <c r="D16" s="74">
        <v>21462.348999999998</v>
      </c>
      <c r="E16" s="45">
        <v>75</v>
      </c>
      <c r="F16" s="45">
        <v>0</v>
      </c>
      <c r="G16" s="45">
        <v>0</v>
      </c>
      <c r="H16" s="45">
        <v>0</v>
      </c>
      <c r="I16" s="45">
        <v>0</v>
      </c>
      <c r="J16" s="45">
        <v>0</v>
      </c>
      <c r="K16" s="45">
        <v>0</v>
      </c>
      <c r="L16" s="45">
        <v>0</v>
      </c>
      <c r="M16" s="45">
        <v>0</v>
      </c>
      <c r="N16" s="45">
        <v>0</v>
      </c>
      <c r="O16" s="45">
        <v>0</v>
      </c>
      <c r="P16" s="45">
        <v>0</v>
      </c>
      <c r="Q16" s="45">
        <v>0</v>
      </c>
      <c r="R16" s="45">
        <v>0</v>
      </c>
      <c r="S16" s="45">
        <v>0</v>
      </c>
      <c r="T16" s="45">
        <v>0</v>
      </c>
      <c r="U16" s="45">
        <v>0</v>
      </c>
      <c r="V16" s="45">
        <v>0</v>
      </c>
      <c r="W16" s="45">
        <v>0</v>
      </c>
      <c r="X16" s="45">
        <v>0</v>
      </c>
      <c r="Y16" s="45">
        <v>0</v>
      </c>
      <c r="Z16" s="45">
        <v>0</v>
      </c>
      <c r="AA16" s="45">
        <v>0</v>
      </c>
      <c r="AB16" s="45">
        <v>0</v>
      </c>
      <c r="AC16" s="45">
        <v>0</v>
      </c>
      <c r="AD16" s="45">
        <v>0</v>
      </c>
      <c r="AE16" s="45">
        <v>0</v>
      </c>
      <c r="AF16" s="45">
        <v>0</v>
      </c>
      <c r="AG16" s="45">
        <v>1631.1849999999999</v>
      </c>
      <c r="AH16" s="45">
        <v>0</v>
      </c>
      <c r="AI16" s="45">
        <v>0</v>
      </c>
      <c r="AJ16" s="45">
        <f t="shared" si="1"/>
        <v>0</v>
      </c>
      <c r="AK16" s="74">
        <v>0</v>
      </c>
      <c r="AL16" s="52">
        <v>30972.720000000001</v>
      </c>
      <c r="AM16" s="45">
        <v>499560</v>
      </c>
      <c r="AN16" s="48">
        <v>530532.72</v>
      </c>
      <c r="AO16" s="74">
        <v>0</v>
      </c>
      <c r="AP16" s="45">
        <v>0</v>
      </c>
      <c r="AQ16" s="45">
        <v>0</v>
      </c>
      <c r="AR16" s="45">
        <v>0</v>
      </c>
      <c r="AS16" s="45">
        <v>0</v>
      </c>
      <c r="AT16" s="45">
        <v>0</v>
      </c>
      <c r="AU16" s="45">
        <v>0</v>
      </c>
      <c r="AV16" s="45">
        <v>0</v>
      </c>
      <c r="AW16" s="45">
        <v>0</v>
      </c>
      <c r="AX16" s="48">
        <v>0</v>
      </c>
      <c r="AY16" s="45">
        <v>0</v>
      </c>
      <c r="AZ16" s="45">
        <v>0</v>
      </c>
      <c r="BA16" s="45">
        <v>0</v>
      </c>
      <c r="BB16" s="45">
        <v>0</v>
      </c>
      <c r="BC16" s="45">
        <v>0</v>
      </c>
      <c r="BD16" s="45">
        <v>0</v>
      </c>
      <c r="BE16" s="45">
        <v>0</v>
      </c>
      <c r="BF16" s="45">
        <v>0</v>
      </c>
      <c r="BG16" s="45">
        <v>0</v>
      </c>
      <c r="BH16" s="45">
        <v>0</v>
      </c>
      <c r="BI16" s="45">
        <v>0</v>
      </c>
      <c r="BJ16" s="45">
        <v>0</v>
      </c>
      <c r="BK16" s="45">
        <v>0</v>
      </c>
      <c r="BL16" s="45">
        <v>0</v>
      </c>
      <c r="BM16" s="45">
        <v>0</v>
      </c>
      <c r="BN16" s="48">
        <v>0</v>
      </c>
      <c r="BO16" s="48">
        <v>0</v>
      </c>
      <c r="BP16" s="45">
        <v>0</v>
      </c>
      <c r="BQ16" s="45">
        <v>0</v>
      </c>
      <c r="BR16" s="45">
        <v>0</v>
      </c>
      <c r="BS16" s="74">
        <f t="shared" si="2"/>
        <v>553701.25399999996</v>
      </c>
      <c r="BT16" s="45">
        <f t="shared" si="3"/>
        <v>0</v>
      </c>
      <c r="BU16" s="45">
        <f t="shared" si="4"/>
        <v>553701.25399999996</v>
      </c>
      <c r="BV16" s="48">
        <f t="shared" si="5"/>
        <v>553701.25399999996</v>
      </c>
      <c r="BW16" s="87">
        <f t="shared" si="6"/>
        <v>52510.069000000003</v>
      </c>
      <c r="BX16" s="48">
        <f t="shared" si="22"/>
        <v>499560</v>
      </c>
      <c r="BY16" s="48">
        <f t="shared" si="23"/>
        <v>1631.1849999999999</v>
      </c>
      <c r="BZ16" s="48">
        <f t="shared" si="7"/>
        <v>553701.25400000007</v>
      </c>
      <c r="CA16" s="87">
        <f t="shared" si="24"/>
        <v>0</v>
      </c>
      <c r="CB16" s="48">
        <f t="shared" si="8"/>
        <v>0</v>
      </c>
      <c r="CC16" s="48">
        <f t="shared" si="25"/>
        <v>0</v>
      </c>
      <c r="CD16" s="48">
        <f t="shared" si="26"/>
        <v>0</v>
      </c>
      <c r="CE16" s="87">
        <f t="shared" si="27"/>
        <v>52510.069000000003</v>
      </c>
      <c r="CF16" s="48">
        <f t="shared" si="28"/>
        <v>499560</v>
      </c>
      <c r="CG16" s="48">
        <f t="shared" si="29"/>
        <v>1631.1849999999999</v>
      </c>
      <c r="CH16" s="87">
        <f t="shared" si="9"/>
        <v>553701.25400000007</v>
      </c>
      <c r="CI16" s="87">
        <v>52510.069000000003</v>
      </c>
      <c r="CJ16" s="48">
        <f t="shared" si="10"/>
        <v>501191.18500000006</v>
      </c>
      <c r="CK16" s="90">
        <f t="shared" si="11"/>
        <v>9.4834657896584781E-2</v>
      </c>
      <c r="CL16" s="88">
        <f t="shared" si="12"/>
        <v>52510.069000000003</v>
      </c>
      <c r="CM16" s="44">
        <f t="shared" si="13"/>
        <v>499560.00000000006</v>
      </c>
      <c r="CN16" s="44">
        <f t="shared" si="14"/>
        <v>552070.06900000002</v>
      </c>
      <c r="CO16" s="92">
        <f t="shared" si="30"/>
        <v>9.5114863037430858E-2</v>
      </c>
      <c r="CP16" s="88">
        <f t="shared" si="31"/>
        <v>0</v>
      </c>
      <c r="CQ16" s="52">
        <f t="shared" si="32"/>
        <v>0</v>
      </c>
      <c r="CR16" s="52">
        <f t="shared" si="15"/>
        <v>0</v>
      </c>
      <c r="CS16" s="110">
        <v>0</v>
      </c>
      <c r="CT16" s="88">
        <f t="shared" si="33"/>
        <v>52510.069000000003</v>
      </c>
      <c r="CU16" s="52">
        <f t="shared" si="34"/>
        <v>499560.00000000006</v>
      </c>
      <c r="CV16" s="52">
        <f t="shared" si="16"/>
        <v>552070.06900000002</v>
      </c>
      <c r="CW16" s="91">
        <f t="shared" si="35"/>
        <v>9.5114863037430858E-2</v>
      </c>
      <c r="CX16" s="88">
        <f t="shared" si="36"/>
        <v>21537.348999999998</v>
      </c>
      <c r="CY16" s="44">
        <f t="shared" si="37"/>
        <v>1631.1849999999999</v>
      </c>
      <c r="CZ16" s="44">
        <f t="shared" si="17"/>
        <v>23168.534</v>
      </c>
      <c r="DA16" s="122">
        <f t="array" ref="DA16:DB16">CX16:CY16/CZ16</f>
        <v>0.9295948116527355</v>
      </c>
      <c r="DB16" s="122">
        <v>7.0405188347264433E-2</v>
      </c>
      <c r="DC16" s="88">
        <f t="shared" si="38"/>
        <v>30972.720000000005</v>
      </c>
      <c r="DD16" s="44">
        <f t="shared" si="39"/>
        <v>499560.00000000006</v>
      </c>
      <c r="DE16" s="44">
        <f t="shared" si="40"/>
        <v>530532.72000000009</v>
      </c>
      <c r="DF16" s="122">
        <f t="array" ref="DF16:DG16">DC16:DD16/DE16</f>
        <v>5.8380414312617701E-2</v>
      </c>
      <c r="DG16" s="122">
        <v>0.94161958568738224</v>
      </c>
      <c r="DH16" s="88">
        <f t="shared" si="21"/>
        <v>52510.069000000003</v>
      </c>
      <c r="DI16" s="44">
        <f t="shared" si="41"/>
        <v>501191.18500000006</v>
      </c>
      <c r="DJ16" s="44">
        <f t="shared" si="42"/>
        <v>553701.25400000007</v>
      </c>
      <c r="DK16" s="122">
        <f t="array" ref="DK16:DL16">DH16:DI16/DJ16</f>
        <v>9.4834657896584781E-2</v>
      </c>
      <c r="DL16" s="122">
        <v>0.90516534210341515</v>
      </c>
      <c r="DM16" s="47"/>
      <c r="DN16" s="47"/>
      <c r="DO16" s="47"/>
      <c r="DP16" s="47"/>
      <c r="DQ16" s="47"/>
      <c r="DR16" s="47"/>
      <c r="DS16" s="47"/>
      <c r="DT16" s="47"/>
      <c r="DU16" s="47"/>
      <c r="DV16" s="47"/>
      <c r="DW16" s="47"/>
      <c r="DX16" s="47"/>
      <c r="DY16" s="47"/>
      <c r="DZ16" s="47"/>
      <c r="EA16" s="47"/>
      <c r="EB16" s="47"/>
      <c r="EC16" s="47"/>
      <c r="ED16" s="47"/>
      <c r="EE16" s="47"/>
      <c r="EF16" s="47"/>
    </row>
    <row r="17" spans="1:136" s="24" customFormat="1" ht="12.75" customHeight="1">
      <c r="A17" s="82">
        <v>1941</v>
      </c>
      <c r="B17" s="83">
        <v>7.64</v>
      </c>
      <c r="C17" s="83">
        <f t="shared" si="0"/>
        <v>14.217539267015708</v>
      </c>
      <c r="D17" s="74">
        <v>16705.75</v>
      </c>
      <c r="E17" s="45">
        <v>75</v>
      </c>
      <c r="F17" s="45">
        <v>0</v>
      </c>
      <c r="G17" s="45">
        <v>0</v>
      </c>
      <c r="H17" s="45">
        <v>0</v>
      </c>
      <c r="I17" s="45">
        <v>0</v>
      </c>
      <c r="J17" s="45">
        <v>0</v>
      </c>
      <c r="K17" s="45">
        <v>0</v>
      </c>
      <c r="L17" s="45">
        <v>0</v>
      </c>
      <c r="M17" s="45">
        <v>0</v>
      </c>
      <c r="N17" s="45">
        <v>0</v>
      </c>
      <c r="O17" s="45">
        <v>0</v>
      </c>
      <c r="P17" s="45">
        <v>0</v>
      </c>
      <c r="Q17" s="45">
        <v>0</v>
      </c>
      <c r="R17" s="45">
        <v>0</v>
      </c>
      <c r="S17" s="45">
        <v>0</v>
      </c>
      <c r="T17" s="45">
        <v>0</v>
      </c>
      <c r="U17" s="45">
        <v>0</v>
      </c>
      <c r="V17" s="45">
        <v>0</v>
      </c>
      <c r="W17" s="45">
        <v>0</v>
      </c>
      <c r="X17" s="45">
        <v>0</v>
      </c>
      <c r="Y17" s="45">
        <v>0</v>
      </c>
      <c r="Z17" s="45">
        <v>0</v>
      </c>
      <c r="AA17" s="45">
        <v>0</v>
      </c>
      <c r="AB17" s="45">
        <v>0</v>
      </c>
      <c r="AC17" s="45">
        <v>0</v>
      </c>
      <c r="AD17" s="45">
        <v>0</v>
      </c>
      <c r="AE17" s="45">
        <v>0</v>
      </c>
      <c r="AF17" s="45">
        <v>0</v>
      </c>
      <c r="AG17" s="45">
        <v>2100</v>
      </c>
      <c r="AH17" s="45">
        <v>0</v>
      </c>
      <c r="AI17" s="45">
        <v>0</v>
      </c>
      <c r="AJ17" s="45">
        <f t="shared" si="1"/>
        <v>0</v>
      </c>
      <c r="AK17" s="74">
        <v>0</v>
      </c>
      <c r="AL17" s="52">
        <v>27190.517879999999</v>
      </c>
      <c r="AM17" s="45">
        <v>438556.74</v>
      </c>
      <c r="AN17" s="48">
        <v>465747.25787999999</v>
      </c>
      <c r="AO17" s="74">
        <v>0</v>
      </c>
      <c r="AP17" s="45">
        <v>0</v>
      </c>
      <c r="AQ17" s="45">
        <v>0</v>
      </c>
      <c r="AR17" s="45">
        <v>0</v>
      </c>
      <c r="AS17" s="45">
        <v>0</v>
      </c>
      <c r="AT17" s="45">
        <v>0</v>
      </c>
      <c r="AU17" s="45">
        <v>0</v>
      </c>
      <c r="AV17" s="45">
        <v>0</v>
      </c>
      <c r="AW17" s="45">
        <v>0</v>
      </c>
      <c r="AX17" s="48">
        <v>0</v>
      </c>
      <c r="AY17" s="45">
        <v>0</v>
      </c>
      <c r="AZ17" s="45">
        <v>0</v>
      </c>
      <c r="BA17" s="45">
        <v>0</v>
      </c>
      <c r="BB17" s="45">
        <v>0</v>
      </c>
      <c r="BC17" s="45">
        <v>0</v>
      </c>
      <c r="BD17" s="45">
        <v>0</v>
      </c>
      <c r="BE17" s="45">
        <v>0</v>
      </c>
      <c r="BF17" s="45">
        <v>0</v>
      </c>
      <c r="BG17" s="45">
        <v>0</v>
      </c>
      <c r="BH17" s="45">
        <v>0</v>
      </c>
      <c r="BI17" s="45">
        <v>0</v>
      </c>
      <c r="BJ17" s="45">
        <v>0</v>
      </c>
      <c r="BK17" s="45">
        <v>0</v>
      </c>
      <c r="BL17" s="45">
        <v>0</v>
      </c>
      <c r="BM17" s="45">
        <v>0</v>
      </c>
      <c r="BN17" s="48">
        <v>0</v>
      </c>
      <c r="BO17" s="48">
        <v>0</v>
      </c>
      <c r="BP17" s="45">
        <v>0</v>
      </c>
      <c r="BQ17" s="45">
        <v>0</v>
      </c>
      <c r="BR17" s="45">
        <v>0</v>
      </c>
      <c r="BS17" s="74">
        <f t="shared" si="2"/>
        <v>484628.00787999999</v>
      </c>
      <c r="BT17" s="45">
        <f t="shared" si="3"/>
        <v>0</v>
      </c>
      <c r="BU17" s="45">
        <f t="shared" si="4"/>
        <v>484628.00787999999</v>
      </c>
      <c r="BV17" s="48">
        <f t="shared" si="5"/>
        <v>484628.00787999999</v>
      </c>
      <c r="BW17" s="87">
        <f t="shared" si="6"/>
        <v>43971.267879999999</v>
      </c>
      <c r="BX17" s="48">
        <f t="shared" si="22"/>
        <v>438556.74</v>
      </c>
      <c r="BY17" s="48">
        <f t="shared" si="23"/>
        <v>2100</v>
      </c>
      <c r="BZ17" s="48">
        <f t="shared" si="7"/>
        <v>484628.00787999999</v>
      </c>
      <c r="CA17" s="87">
        <f t="shared" si="24"/>
        <v>0</v>
      </c>
      <c r="CB17" s="48">
        <f t="shared" si="8"/>
        <v>0</v>
      </c>
      <c r="CC17" s="48">
        <f t="shared" si="25"/>
        <v>0</v>
      </c>
      <c r="CD17" s="48">
        <f t="shared" si="26"/>
        <v>0</v>
      </c>
      <c r="CE17" s="87">
        <f t="shared" si="27"/>
        <v>43971.267879999999</v>
      </c>
      <c r="CF17" s="48">
        <f t="shared" si="28"/>
        <v>438556.74</v>
      </c>
      <c r="CG17" s="48">
        <f t="shared" si="29"/>
        <v>2100</v>
      </c>
      <c r="CH17" s="87">
        <f t="shared" si="9"/>
        <v>484628.00787999999</v>
      </c>
      <c r="CI17" s="87">
        <v>43971.267879999999</v>
      </c>
      <c r="CJ17" s="48">
        <f t="shared" si="10"/>
        <v>440656.74</v>
      </c>
      <c r="CK17" s="90">
        <f t="shared" si="11"/>
        <v>9.0731998904379954E-2</v>
      </c>
      <c r="CL17" s="88">
        <f t="shared" si="12"/>
        <v>43971.267879999999</v>
      </c>
      <c r="CM17" s="44">
        <f t="shared" si="13"/>
        <v>438556.74</v>
      </c>
      <c r="CN17" s="44">
        <f t="shared" si="14"/>
        <v>482528.00787999999</v>
      </c>
      <c r="CO17" s="92">
        <f t="shared" si="30"/>
        <v>9.112687172955819E-2</v>
      </c>
      <c r="CP17" s="88">
        <f t="shared" si="31"/>
        <v>0</v>
      </c>
      <c r="CQ17" s="52">
        <f t="shared" si="32"/>
        <v>0</v>
      </c>
      <c r="CR17" s="52">
        <f t="shared" si="15"/>
        <v>0</v>
      </c>
      <c r="CS17" s="110">
        <v>0</v>
      </c>
      <c r="CT17" s="88">
        <f t="shared" si="33"/>
        <v>43971.267879999999</v>
      </c>
      <c r="CU17" s="52">
        <f t="shared" si="34"/>
        <v>438556.74</v>
      </c>
      <c r="CV17" s="52">
        <f t="shared" si="16"/>
        <v>482528.00787999999</v>
      </c>
      <c r="CW17" s="91">
        <f t="shared" si="35"/>
        <v>9.112687172955819E-2</v>
      </c>
      <c r="CX17" s="88">
        <f t="shared" si="36"/>
        <v>16780.75</v>
      </c>
      <c r="CY17" s="44">
        <f t="shared" si="37"/>
        <v>2100</v>
      </c>
      <c r="CZ17" s="44">
        <f t="shared" si="17"/>
        <v>18880.75</v>
      </c>
      <c r="DA17" s="122">
        <f t="array" ref="DA17:DB17">CX17:CY17/CZ17</f>
        <v>0.88877560478264894</v>
      </c>
      <c r="DB17" s="122">
        <v>0.111224395217351</v>
      </c>
      <c r="DC17" s="88">
        <f t="shared" si="38"/>
        <v>27190.517879999999</v>
      </c>
      <c r="DD17" s="44">
        <f t="shared" si="39"/>
        <v>438556.74</v>
      </c>
      <c r="DE17" s="44">
        <f t="shared" si="40"/>
        <v>465747.25787999999</v>
      </c>
      <c r="DF17" s="122">
        <f t="array" ref="DF17:DG17">DC17:DD17/DE17</f>
        <v>5.8380414312617701E-2</v>
      </c>
      <c r="DG17" s="122">
        <v>0.94161958568738224</v>
      </c>
      <c r="DH17" s="88">
        <f t="shared" si="21"/>
        <v>43971.267879999999</v>
      </c>
      <c r="DI17" s="44">
        <f t="shared" si="41"/>
        <v>440656.74</v>
      </c>
      <c r="DJ17" s="44">
        <f t="shared" si="42"/>
        <v>484628.00787999999</v>
      </c>
      <c r="DK17" s="122">
        <f t="array" ref="DK17:DL17">DH17:DI17/DJ17</f>
        <v>9.0731998904379954E-2</v>
      </c>
      <c r="DL17" s="122">
        <v>0.90926800109562</v>
      </c>
      <c r="DM17" s="47"/>
      <c r="DN17" s="47"/>
      <c r="DO17" s="47"/>
      <c r="DP17" s="47"/>
      <c r="DQ17" s="47"/>
      <c r="DR17" s="47"/>
      <c r="DS17" s="47"/>
      <c r="DT17" s="47"/>
      <c r="DU17" s="47"/>
      <c r="DV17" s="47"/>
      <c r="DW17" s="47"/>
      <c r="DX17" s="47"/>
      <c r="DY17" s="47"/>
      <c r="DZ17" s="47"/>
      <c r="EA17" s="47"/>
      <c r="EB17" s="47"/>
      <c r="EC17" s="47"/>
      <c r="ED17" s="47"/>
      <c r="EE17" s="47"/>
      <c r="EF17" s="47"/>
    </row>
    <row r="18" spans="1:136" s="24" customFormat="1" ht="12.75" customHeight="1">
      <c r="A18" s="82">
        <v>1942</v>
      </c>
      <c r="B18" s="83">
        <v>7.8620000000000001</v>
      </c>
      <c r="C18" s="83">
        <f t="shared" si="0"/>
        <v>13.816077334011702</v>
      </c>
      <c r="D18" s="74">
        <v>23516.775000000001</v>
      </c>
      <c r="E18" s="45">
        <v>75</v>
      </c>
      <c r="F18" s="45">
        <v>0</v>
      </c>
      <c r="G18" s="45">
        <v>0</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0</v>
      </c>
      <c r="AE18" s="45">
        <v>0</v>
      </c>
      <c r="AF18" s="45">
        <v>0</v>
      </c>
      <c r="AG18" s="45">
        <v>2752.4119999999998</v>
      </c>
      <c r="AH18" s="45">
        <v>0</v>
      </c>
      <c r="AI18" s="45">
        <v>0</v>
      </c>
      <c r="AJ18" s="45">
        <f t="shared" si="1"/>
        <v>0</v>
      </c>
      <c r="AK18" s="74">
        <v>0</v>
      </c>
      <c r="AL18" s="52">
        <v>30962.097601999998</v>
      </c>
      <c r="AM18" s="45">
        <v>499388.67099999997</v>
      </c>
      <c r="AN18" s="48">
        <v>530350.76860199997</v>
      </c>
      <c r="AO18" s="74">
        <v>0</v>
      </c>
      <c r="AP18" s="45">
        <v>0</v>
      </c>
      <c r="AQ18" s="45">
        <v>0</v>
      </c>
      <c r="AR18" s="45">
        <v>0</v>
      </c>
      <c r="AS18" s="45">
        <v>0</v>
      </c>
      <c r="AT18" s="45">
        <v>0</v>
      </c>
      <c r="AU18" s="45">
        <v>0</v>
      </c>
      <c r="AV18" s="45">
        <v>0</v>
      </c>
      <c r="AW18" s="45">
        <v>0</v>
      </c>
      <c r="AX18" s="48">
        <v>0</v>
      </c>
      <c r="AY18" s="45">
        <v>0</v>
      </c>
      <c r="AZ18" s="45">
        <v>0</v>
      </c>
      <c r="BA18" s="45">
        <v>0</v>
      </c>
      <c r="BB18" s="45">
        <v>0</v>
      </c>
      <c r="BC18" s="45">
        <v>0</v>
      </c>
      <c r="BD18" s="45">
        <v>0</v>
      </c>
      <c r="BE18" s="45">
        <v>0</v>
      </c>
      <c r="BF18" s="45">
        <v>0</v>
      </c>
      <c r="BG18" s="45">
        <v>0</v>
      </c>
      <c r="BH18" s="45">
        <v>0</v>
      </c>
      <c r="BI18" s="45">
        <v>0</v>
      </c>
      <c r="BJ18" s="45">
        <v>0</v>
      </c>
      <c r="BK18" s="45">
        <v>0</v>
      </c>
      <c r="BL18" s="45">
        <v>0</v>
      </c>
      <c r="BM18" s="45">
        <v>0</v>
      </c>
      <c r="BN18" s="48">
        <v>0</v>
      </c>
      <c r="BO18" s="48">
        <v>0</v>
      </c>
      <c r="BP18" s="45">
        <v>0</v>
      </c>
      <c r="BQ18" s="45">
        <v>0</v>
      </c>
      <c r="BR18" s="45">
        <v>0</v>
      </c>
      <c r="BS18" s="74">
        <f t="shared" si="2"/>
        <v>556694.955602</v>
      </c>
      <c r="BT18" s="45">
        <f t="shared" si="3"/>
        <v>0</v>
      </c>
      <c r="BU18" s="45">
        <f t="shared" si="4"/>
        <v>556694.955602</v>
      </c>
      <c r="BV18" s="48">
        <f t="shared" si="5"/>
        <v>556694.955602</v>
      </c>
      <c r="BW18" s="87">
        <f t="shared" si="6"/>
        <v>54553.872602000003</v>
      </c>
      <c r="BX18" s="48">
        <f t="shared" si="22"/>
        <v>499388.67099999997</v>
      </c>
      <c r="BY18" s="48">
        <f t="shared" si="23"/>
        <v>2752.4119999999998</v>
      </c>
      <c r="BZ18" s="48">
        <f t="shared" si="7"/>
        <v>556694.955602</v>
      </c>
      <c r="CA18" s="87">
        <f t="shared" si="24"/>
        <v>0</v>
      </c>
      <c r="CB18" s="48">
        <f t="shared" si="8"/>
        <v>0</v>
      </c>
      <c r="CC18" s="48">
        <f t="shared" si="25"/>
        <v>0</v>
      </c>
      <c r="CD18" s="48">
        <f t="shared" si="26"/>
        <v>0</v>
      </c>
      <c r="CE18" s="87">
        <f t="shared" si="27"/>
        <v>54553.872602000003</v>
      </c>
      <c r="CF18" s="48">
        <f t="shared" si="28"/>
        <v>499388.67099999997</v>
      </c>
      <c r="CG18" s="48">
        <f t="shared" si="29"/>
        <v>2752.4119999999998</v>
      </c>
      <c r="CH18" s="87">
        <f t="shared" si="9"/>
        <v>556694.955602</v>
      </c>
      <c r="CI18" s="87">
        <v>54553.872602000003</v>
      </c>
      <c r="CJ18" s="48">
        <f t="shared" si="10"/>
        <v>502141.08299999998</v>
      </c>
      <c r="CK18" s="90">
        <f t="shared" si="11"/>
        <v>9.7995988742176438E-2</v>
      </c>
      <c r="CL18" s="88">
        <f t="shared" si="12"/>
        <v>54553.872602000003</v>
      </c>
      <c r="CM18" s="44">
        <f t="shared" si="13"/>
        <v>499388.67099999997</v>
      </c>
      <c r="CN18" s="44">
        <f t="shared" si="14"/>
        <v>553942.54360199999</v>
      </c>
      <c r="CO18" s="92">
        <f t="shared" si="30"/>
        <v>9.848290807791106E-2</v>
      </c>
      <c r="CP18" s="88">
        <f t="shared" si="31"/>
        <v>0</v>
      </c>
      <c r="CQ18" s="52">
        <f t="shared" si="32"/>
        <v>0</v>
      </c>
      <c r="CR18" s="52">
        <f t="shared" si="15"/>
        <v>0</v>
      </c>
      <c r="CS18" s="110">
        <v>0</v>
      </c>
      <c r="CT18" s="88">
        <f t="shared" si="33"/>
        <v>54553.872602000003</v>
      </c>
      <c r="CU18" s="52">
        <f t="shared" si="34"/>
        <v>499388.67099999997</v>
      </c>
      <c r="CV18" s="52">
        <f t="shared" si="16"/>
        <v>553942.54360199999</v>
      </c>
      <c r="CW18" s="91">
        <f t="shared" si="35"/>
        <v>9.848290807791106E-2</v>
      </c>
      <c r="CX18" s="88">
        <f t="shared" si="36"/>
        <v>23591.775000000001</v>
      </c>
      <c r="CY18" s="44">
        <f t="shared" si="37"/>
        <v>2752.4119999999998</v>
      </c>
      <c r="CZ18" s="44">
        <f t="shared" si="17"/>
        <v>26344.187000000002</v>
      </c>
      <c r="DA18" s="122">
        <f t="array" ref="DA18:DB18">CX18:CY18/CZ18</f>
        <v>0.89552108782100581</v>
      </c>
      <c r="DB18" s="122">
        <v>0.10447891217899416</v>
      </c>
      <c r="DC18" s="88">
        <f t="shared" si="38"/>
        <v>30962.097602000002</v>
      </c>
      <c r="DD18" s="44">
        <f t="shared" si="39"/>
        <v>499388.67099999997</v>
      </c>
      <c r="DE18" s="44">
        <f t="shared" si="40"/>
        <v>530350.76860199997</v>
      </c>
      <c r="DF18" s="122">
        <f t="array" ref="DF18:DG18">DC18:DD18/DE18</f>
        <v>5.8380414312617708E-2</v>
      </c>
      <c r="DG18" s="122">
        <v>0.94161958568738235</v>
      </c>
      <c r="DH18" s="88">
        <f t="shared" si="21"/>
        <v>54553.872602000003</v>
      </c>
      <c r="DI18" s="44">
        <f t="shared" si="41"/>
        <v>502141.08299999998</v>
      </c>
      <c r="DJ18" s="44">
        <f t="shared" si="42"/>
        <v>556694.955602</v>
      </c>
      <c r="DK18" s="122">
        <f t="array" ref="DK18:DL18">DH18:DI18/DJ18</f>
        <v>9.7995988742176438E-2</v>
      </c>
      <c r="DL18" s="122">
        <v>0.90200401125782359</v>
      </c>
      <c r="DM18" s="47"/>
      <c r="DN18" s="47"/>
      <c r="DO18" s="47"/>
      <c r="DP18" s="47"/>
      <c r="DQ18" s="47"/>
      <c r="DR18" s="47"/>
      <c r="DS18" s="47"/>
      <c r="DT18" s="47"/>
      <c r="DU18" s="47"/>
      <c r="DV18" s="47"/>
      <c r="DW18" s="47"/>
      <c r="DX18" s="47"/>
      <c r="DY18" s="47"/>
      <c r="DZ18" s="47"/>
      <c r="EA18" s="47"/>
      <c r="EB18" s="47"/>
      <c r="EC18" s="47"/>
      <c r="ED18" s="47"/>
      <c r="EE18" s="47"/>
      <c r="EF18" s="47"/>
    </row>
    <row r="19" spans="1:136" s="24" customFormat="1" ht="12.75" customHeight="1">
      <c r="A19" s="82">
        <v>1943</v>
      </c>
      <c r="B19" s="83">
        <v>7.6520000000000001</v>
      </c>
      <c r="C19" s="83">
        <f t="shared" si="0"/>
        <v>14.195243073706221</v>
      </c>
      <c r="D19" s="74">
        <v>20510.812000000002</v>
      </c>
      <c r="E19" s="45">
        <v>0</v>
      </c>
      <c r="F19" s="45">
        <v>0</v>
      </c>
      <c r="G19" s="45">
        <v>0</v>
      </c>
      <c r="H19" s="45">
        <v>0</v>
      </c>
      <c r="I19" s="45">
        <v>0</v>
      </c>
      <c r="J19" s="45">
        <v>0</v>
      </c>
      <c r="K19" s="45">
        <v>0</v>
      </c>
      <c r="L19" s="45">
        <v>0</v>
      </c>
      <c r="M19" s="45">
        <v>0</v>
      </c>
      <c r="N19" s="45">
        <v>0</v>
      </c>
      <c r="O19" s="45">
        <v>0</v>
      </c>
      <c r="P19" s="45">
        <v>0</v>
      </c>
      <c r="Q19" s="45">
        <v>0</v>
      </c>
      <c r="R19" s="45">
        <v>0</v>
      </c>
      <c r="S19" s="45">
        <v>0</v>
      </c>
      <c r="T19" s="45">
        <v>0</v>
      </c>
      <c r="U19" s="45">
        <v>0</v>
      </c>
      <c r="V19" s="45">
        <v>0</v>
      </c>
      <c r="W19" s="45">
        <v>0</v>
      </c>
      <c r="X19" s="45">
        <v>0</v>
      </c>
      <c r="Y19" s="45">
        <v>0</v>
      </c>
      <c r="Z19" s="45">
        <v>0</v>
      </c>
      <c r="AA19" s="45">
        <v>0</v>
      </c>
      <c r="AB19" s="45">
        <v>0</v>
      </c>
      <c r="AC19" s="45">
        <v>0</v>
      </c>
      <c r="AD19" s="45">
        <v>0</v>
      </c>
      <c r="AE19" s="45">
        <v>0</v>
      </c>
      <c r="AF19" s="45">
        <v>0</v>
      </c>
      <c r="AG19" s="45">
        <v>1591.182</v>
      </c>
      <c r="AH19" s="45">
        <v>0</v>
      </c>
      <c r="AI19" s="45">
        <v>0</v>
      </c>
      <c r="AJ19" s="45">
        <f t="shared" si="1"/>
        <v>0</v>
      </c>
      <c r="AK19" s="74">
        <v>0</v>
      </c>
      <c r="AL19" s="52">
        <v>27900</v>
      </c>
      <c r="AM19" s="45">
        <v>450000</v>
      </c>
      <c r="AN19" s="48">
        <v>477900</v>
      </c>
      <c r="AO19" s="74">
        <v>0</v>
      </c>
      <c r="AP19" s="45">
        <v>0</v>
      </c>
      <c r="AQ19" s="45">
        <v>0</v>
      </c>
      <c r="AR19" s="45">
        <v>0</v>
      </c>
      <c r="AS19" s="45">
        <v>0</v>
      </c>
      <c r="AT19" s="45">
        <v>0</v>
      </c>
      <c r="AU19" s="45">
        <v>0</v>
      </c>
      <c r="AV19" s="45">
        <v>0</v>
      </c>
      <c r="AW19" s="45">
        <v>0</v>
      </c>
      <c r="AX19" s="48">
        <v>0</v>
      </c>
      <c r="AY19" s="45">
        <v>0</v>
      </c>
      <c r="AZ19" s="45">
        <v>0</v>
      </c>
      <c r="BA19" s="45">
        <v>0</v>
      </c>
      <c r="BB19" s="45">
        <v>0</v>
      </c>
      <c r="BC19" s="45">
        <v>0</v>
      </c>
      <c r="BD19" s="45">
        <v>0</v>
      </c>
      <c r="BE19" s="45">
        <v>0</v>
      </c>
      <c r="BF19" s="45">
        <v>0</v>
      </c>
      <c r="BG19" s="45">
        <v>0</v>
      </c>
      <c r="BH19" s="45">
        <v>0</v>
      </c>
      <c r="BI19" s="45">
        <v>0</v>
      </c>
      <c r="BJ19" s="45">
        <v>0</v>
      </c>
      <c r="BK19" s="45">
        <v>0</v>
      </c>
      <c r="BL19" s="45">
        <v>0</v>
      </c>
      <c r="BM19" s="45">
        <v>0</v>
      </c>
      <c r="BN19" s="48">
        <v>0</v>
      </c>
      <c r="BO19" s="48">
        <v>0</v>
      </c>
      <c r="BP19" s="45">
        <v>0</v>
      </c>
      <c r="BQ19" s="45">
        <v>0</v>
      </c>
      <c r="BR19" s="45">
        <v>0</v>
      </c>
      <c r="BS19" s="74">
        <f t="shared" si="2"/>
        <v>500001.99400000001</v>
      </c>
      <c r="BT19" s="45">
        <f t="shared" si="3"/>
        <v>0</v>
      </c>
      <c r="BU19" s="45">
        <f t="shared" si="4"/>
        <v>500001.99400000001</v>
      </c>
      <c r="BV19" s="48">
        <f t="shared" si="5"/>
        <v>500001.99400000001</v>
      </c>
      <c r="BW19" s="87">
        <f t="shared" si="6"/>
        <v>48410.812000000005</v>
      </c>
      <c r="BX19" s="48">
        <f t="shared" si="22"/>
        <v>450000</v>
      </c>
      <c r="BY19" s="48">
        <f t="shared" si="23"/>
        <v>1591.182</v>
      </c>
      <c r="BZ19" s="48">
        <f t="shared" si="7"/>
        <v>500001.99400000001</v>
      </c>
      <c r="CA19" s="87">
        <f t="shared" si="24"/>
        <v>0</v>
      </c>
      <c r="CB19" s="48">
        <f t="shared" si="8"/>
        <v>0</v>
      </c>
      <c r="CC19" s="48">
        <f t="shared" si="25"/>
        <v>0</v>
      </c>
      <c r="CD19" s="48">
        <f t="shared" si="26"/>
        <v>0</v>
      </c>
      <c r="CE19" s="87">
        <f t="shared" si="27"/>
        <v>48410.812000000005</v>
      </c>
      <c r="CF19" s="48">
        <f t="shared" si="28"/>
        <v>450000</v>
      </c>
      <c r="CG19" s="48">
        <f t="shared" si="29"/>
        <v>1591.182</v>
      </c>
      <c r="CH19" s="87">
        <f t="shared" si="9"/>
        <v>500001.99400000001</v>
      </c>
      <c r="CI19" s="87">
        <v>48410.812000000005</v>
      </c>
      <c r="CJ19" s="48">
        <f t="shared" si="10"/>
        <v>451591.18200000003</v>
      </c>
      <c r="CK19" s="90">
        <f t="shared" si="11"/>
        <v>9.682123787690336E-2</v>
      </c>
      <c r="CL19" s="88">
        <f t="shared" si="12"/>
        <v>48410.812000000005</v>
      </c>
      <c r="CM19" s="44">
        <f t="shared" si="13"/>
        <v>450000.00000000006</v>
      </c>
      <c r="CN19" s="44">
        <f t="shared" si="14"/>
        <v>498410.81200000003</v>
      </c>
      <c r="CO19" s="92">
        <f t="shared" si="30"/>
        <v>9.7130340743892207E-2</v>
      </c>
      <c r="CP19" s="88">
        <f t="shared" si="31"/>
        <v>0</v>
      </c>
      <c r="CQ19" s="52">
        <f t="shared" si="32"/>
        <v>0</v>
      </c>
      <c r="CR19" s="52">
        <f t="shared" si="15"/>
        <v>0</v>
      </c>
      <c r="CS19" s="110">
        <v>0</v>
      </c>
      <c r="CT19" s="88">
        <f t="shared" si="33"/>
        <v>48410.812000000005</v>
      </c>
      <c r="CU19" s="52">
        <f t="shared" si="34"/>
        <v>450000.00000000006</v>
      </c>
      <c r="CV19" s="52">
        <f t="shared" si="16"/>
        <v>498410.81200000003</v>
      </c>
      <c r="CW19" s="91">
        <f t="shared" si="35"/>
        <v>9.7130340743892207E-2</v>
      </c>
      <c r="CX19" s="88">
        <f t="shared" si="36"/>
        <v>20510.812000000002</v>
      </c>
      <c r="CY19" s="44">
        <f t="shared" si="37"/>
        <v>1591.182</v>
      </c>
      <c r="CZ19" s="44">
        <f t="shared" si="17"/>
        <v>22101.994000000002</v>
      </c>
      <c r="DA19" s="122">
        <f t="array" ref="DA19:DB19">CX19:CY19/CZ19</f>
        <v>0.92800731010966697</v>
      </c>
      <c r="DB19" s="122">
        <v>7.1992689890332959E-2</v>
      </c>
      <c r="DC19" s="88">
        <f t="shared" si="38"/>
        <v>27900.000000000004</v>
      </c>
      <c r="DD19" s="44">
        <f t="shared" si="39"/>
        <v>450000.00000000006</v>
      </c>
      <c r="DE19" s="44">
        <f t="shared" si="40"/>
        <v>477900.00000000006</v>
      </c>
      <c r="DF19" s="122">
        <f t="array" ref="DF19:DG19">DC19:DD19/DE19</f>
        <v>5.8380414312617701E-2</v>
      </c>
      <c r="DG19" s="122">
        <v>0.94161958568738235</v>
      </c>
      <c r="DH19" s="88">
        <f t="shared" si="21"/>
        <v>48410.812000000005</v>
      </c>
      <c r="DI19" s="44">
        <f t="shared" si="41"/>
        <v>451591.18200000003</v>
      </c>
      <c r="DJ19" s="44">
        <f t="shared" si="42"/>
        <v>500001.99400000006</v>
      </c>
      <c r="DK19" s="122">
        <f t="array" ref="DK19:DL19">DH19:DI19/DJ19</f>
        <v>9.6821237876903346E-2</v>
      </c>
      <c r="DL19" s="122">
        <v>0.90317876212309656</v>
      </c>
      <c r="DM19" s="47"/>
      <c r="DN19" s="47"/>
      <c r="DO19" s="47"/>
      <c r="DP19" s="47"/>
      <c r="DQ19" s="47"/>
      <c r="DR19" s="47"/>
      <c r="DS19" s="47"/>
      <c r="DT19" s="47"/>
      <c r="DU19" s="47"/>
      <c r="DV19" s="47"/>
      <c r="DW19" s="47"/>
      <c r="DX19" s="47"/>
      <c r="DY19" s="47"/>
      <c r="DZ19" s="47"/>
      <c r="EA19" s="47"/>
      <c r="EB19" s="47"/>
      <c r="EC19" s="47"/>
      <c r="ED19" s="47"/>
      <c r="EE19" s="47"/>
      <c r="EF19" s="47"/>
    </row>
    <row r="20" spans="1:136" s="24" customFormat="1" ht="12.75" customHeight="1">
      <c r="A20" s="82">
        <v>1944</v>
      </c>
      <c r="B20" s="83">
        <v>7.173</v>
      </c>
      <c r="C20" s="83">
        <f t="shared" si="0"/>
        <v>15.143175798131884</v>
      </c>
      <c r="D20" s="74">
        <v>22797.18</v>
      </c>
      <c r="E20" s="45">
        <v>72.248000000000005</v>
      </c>
      <c r="F20" s="45">
        <v>0</v>
      </c>
      <c r="G20" s="45">
        <v>0</v>
      </c>
      <c r="H20" s="45">
        <v>0</v>
      </c>
      <c r="I20" s="45">
        <v>0</v>
      </c>
      <c r="J20" s="45">
        <v>0</v>
      </c>
      <c r="K20" s="45">
        <v>0</v>
      </c>
      <c r="L20" s="45">
        <v>0</v>
      </c>
      <c r="M20" s="45">
        <v>0</v>
      </c>
      <c r="N20" s="45">
        <v>0</v>
      </c>
      <c r="O20" s="45">
        <v>0</v>
      </c>
      <c r="P20" s="45">
        <v>0</v>
      </c>
      <c r="Q20" s="45">
        <v>0</v>
      </c>
      <c r="R20" s="45">
        <v>0</v>
      </c>
      <c r="S20" s="45">
        <v>0</v>
      </c>
      <c r="T20" s="45">
        <v>0</v>
      </c>
      <c r="U20" s="45">
        <v>0</v>
      </c>
      <c r="V20" s="45">
        <v>0</v>
      </c>
      <c r="W20" s="45">
        <v>0</v>
      </c>
      <c r="X20" s="45">
        <v>0</v>
      </c>
      <c r="Y20" s="45">
        <v>0</v>
      </c>
      <c r="Z20" s="45">
        <v>0</v>
      </c>
      <c r="AA20" s="45">
        <v>0</v>
      </c>
      <c r="AB20" s="45">
        <v>0</v>
      </c>
      <c r="AC20" s="45">
        <v>0</v>
      </c>
      <c r="AD20" s="45">
        <v>0</v>
      </c>
      <c r="AE20" s="45">
        <v>0</v>
      </c>
      <c r="AF20" s="45">
        <v>0</v>
      </c>
      <c r="AG20" s="45">
        <v>1126.1199999999999</v>
      </c>
      <c r="AH20" s="45">
        <v>0</v>
      </c>
      <c r="AI20" s="45">
        <v>0</v>
      </c>
      <c r="AJ20" s="45">
        <f t="shared" si="1"/>
        <v>0</v>
      </c>
      <c r="AK20" s="74">
        <v>0</v>
      </c>
      <c r="AL20" s="52">
        <v>18600</v>
      </c>
      <c r="AM20" s="45">
        <v>300000</v>
      </c>
      <c r="AN20" s="48">
        <v>318600</v>
      </c>
      <c r="AO20" s="74">
        <v>0</v>
      </c>
      <c r="AP20" s="45">
        <v>0</v>
      </c>
      <c r="AQ20" s="45">
        <v>0</v>
      </c>
      <c r="AR20" s="45">
        <v>0</v>
      </c>
      <c r="AS20" s="45">
        <v>0</v>
      </c>
      <c r="AT20" s="45">
        <v>0</v>
      </c>
      <c r="AU20" s="45">
        <v>0</v>
      </c>
      <c r="AV20" s="45">
        <v>0</v>
      </c>
      <c r="AW20" s="45">
        <v>0</v>
      </c>
      <c r="AX20" s="48">
        <v>0</v>
      </c>
      <c r="AY20" s="45">
        <v>0</v>
      </c>
      <c r="AZ20" s="45">
        <v>0</v>
      </c>
      <c r="BA20" s="45">
        <v>0</v>
      </c>
      <c r="BB20" s="45">
        <v>0</v>
      </c>
      <c r="BC20" s="45">
        <v>0</v>
      </c>
      <c r="BD20" s="45">
        <v>0</v>
      </c>
      <c r="BE20" s="45">
        <v>0</v>
      </c>
      <c r="BF20" s="45">
        <v>0</v>
      </c>
      <c r="BG20" s="45">
        <v>0</v>
      </c>
      <c r="BH20" s="45">
        <v>0</v>
      </c>
      <c r="BI20" s="45">
        <v>0</v>
      </c>
      <c r="BJ20" s="45">
        <v>0</v>
      </c>
      <c r="BK20" s="45">
        <v>0</v>
      </c>
      <c r="BL20" s="45">
        <v>0</v>
      </c>
      <c r="BM20" s="45">
        <v>0</v>
      </c>
      <c r="BN20" s="48">
        <v>0</v>
      </c>
      <c r="BO20" s="48">
        <v>0</v>
      </c>
      <c r="BP20" s="45">
        <v>0</v>
      </c>
      <c r="BQ20" s="45">
        <v>0</v>
      </c>
      <c r="BR20" s="45">
        <v>0</v>
      </c>
      <c r="BS20" s="74">
        <f t="shared" si="2"/>
        <v>342595.54800000001</v>
      </c>
      <c r="BT20" s="45">
        <f t="shared" si="3"/>
        <v>0</v>
      </c>
      <c r="BU20" s="45">
        <f t="shared" si="4"/>
        <v>342595.54800000001</v>
      </c>
      <c r="BV20" s="48">
        <f t="shared" si="5"/>
        <v>342595.54800000001</v>
      </c>
      <c r="BW20" s="87">
        <f t="shared" si="6"/>
        <v>41469.428</v>
      </c>
      <c r="BX20" s="48">
        <f t="shared" si="22"/>
        <v>300000</v>
      </c>
      <c r="BY20" s="48">
        <f t="shared" si="23"/>
        <v>1126.1199999999999</v>
      </c>
      <c r="BZ20" s="48">
        <f t="shared" si="7"/>
        <v>342595.54800000001</v>
      </c>
      <c r="CA20" s="87">
        <f t="shared" si="24"/>
        <v>0</v>
      </c>
      <c r="CB20" s="48">
        <f t="shared" si="8"/>
        <v>0</v>
      </c>
      <c r="CC20" s="48">
        <f t="shared" si="25"/>
        <v>0</v>
      </c>
      <c r="CD20" s="48">
        <f t="shared" si="26"/>
        <v>0</v>
      </c>
      <c r="CE20" s="87">
        <f t="shared" si="27"/>
        <v>41469.428</v>
      </c>
      <c r="CF20" s="48">
        <f t="shared" si="28"/>
        <v>300000</v>
      </c>
      <c r="CG20" s="48">
        <f t="shared" si="29"/>
        <v>1126.1199999999999</v>
      </c>
      <c r="CH20" s="87">
        <f t="shared" si="9"/>
        <v>342595.54800000001</v>
      </c>
      <c r="CI20" s="87">
        <v>41469.428</v>
      </c>
      <c r="CJ20" s="48">
        <f t="shared" si="10"/>
        <v>301126.12</v>
      </c>
      <c r="CK20" s="90">
        <f t="shared" si="11"/>
        <v>0.12104485374106495</v>
      </c>
      <c r="CL20" s="88">
        <f t="shared" si="12"/>
        <v>41469.428</v>
      </c>
      <c r="CM20" s="44">
        <f t="shared" si="13"/>
        <v>300000</v>
      </c>
      <c r="CN20" s="44">
        <f t="shared" si="14"/>
        <v>341469.42800000001</v>
      </c>
      <c r="CO20" s="92">
        <f t="shared" si="30"/>
        <v>0.12144404330100086</v>
      </c>
      <c r="CP20" s="88">
        <f t="shared" si="31"/>
        <v>0</v>
      </c>
      <c r="CQ20" s="52">
        <f t="shared" si="32"/>
        <v>0</v>
      </c>
      <c r="CR20" s="52">
        <f t="shared" si="15"/>
        <v>0</v>
      </c>
      <c r="CS20" s="110">
        <v>0</v>
      </c>
      <c r="CT20" s="88">
        <f t="shared" si="33"/>
        <v>41469.428</v>
      </c>
      <c r="CU20" s="52">
        <f t="shared" si="34"/>
        <v>300000</v>
      </c>
      <c r="CV20" s="52">
        <f t="shared" si="16"/>
        <v>341469.42800000001</v>
      </c>
      <c r="CW20" s="91">
        <f t="shared" si="35"/>
        <v>0.12144404330100086</v>
      </c>
      <c r="CX20" s="88">
        <f t="shared" si="36"/>
        <v>22869.428</v>
      </c>
      <c r="CY20" s="44">
        <f t="shared" si="37"/>
        <v>1126.1199999999999</v>
      </c>
      <c r="CZ20" s="44">
        <f t="shared" si="17"/>
        <v>23995.547999999999</v>
      </c>
      <c r="DA20" s="122">
        <f t="array" ref="DA20:DB20">CX20:CY20/CZ20</f>
        <v>0.95306962774928083</v>
      </c>
      <c r="DB20" s="122">
        <v>4.6930372250719173E-2</v>
      </c>
      <c r="DC20" s="88">
        <f t="shared" si="38"/>
        <v>18600</v>
      </c>
      <c r="DD20" s="44">
        <f t="shared" si="39"/>
        <v>300000</v>
      </c>
      <c r="DE20" s="44">
        <f t="shared" si="40"/>
        <v>318600</v>
      </c>
      <c r="DF20" s="122">
        <f t="array" ref="DF20:DG20">DC20:DD20/DE20</f>
        <v>5.8380414312617701E-2</v>
      </c>
      <c r="DG20" s="122">
        <v>0.94161958568738224</v>
      </c>
      <c r="DH20" s="88">
        <f t="shared" si="21"/>
        <v>41469.428</v>
      </c>
      <c r="DI20" s="44">
        <f t="shared" si="41"/>
        <v>301126.12</v>
      </c>
      <c r="DJ20" s="44">
        <f t="shared" si="42"/>
        <v>342595.54800000001</v>
      </c>
      <c r="DK20" s="122">
        <f t="array" ref="DK20:DL20">DH20:DI20/DJ20</f>
        <v>0.12104485374106495</v>
      </c>
      <c r="DL20" s="122">
        <v>0.87895514625893501</v>
      </c>
      <c r="DM20" s="47"/>
      <c r="DN20" s="47"/>
      <c r="DO20" s="47"/>
      <c r="DP20" s="47"/>
      <c r="DQ20" s="47"/>
      <c r="DR20" s="47"/>
      <c r="DS20" s="47"/>
      <c r="DT20" s="47"/>
      <c r="DU20" s="47"/>
      <c r="DV20" s="47"/>
      <c r="DW20" s="47"/>
      <c r="DX20" s="47"/>
      <c r="DY20" s="47"/>
      <c r="DZ20" s="47"/>
      <c r="EA20" s="47"/>
      <c r="EB20" s="47"/>
      <c r="EC20" s="47"/>
      <c r="ED20" s="47"/>
      <c r="EE20" s="47"/>
      <c r="EF20" s="47"/>
    </row>
    <row r="21" spans="1:136" s="24" customFormat="1" ht="12.75" customHeight="1">
      <c r="A21" s="82">
        <v>1945</v>
      </c>
      <c r="B21" s="83">
        <v>8.0050000000000008</v>
      </c>
      <c r="C21" s="83">
        <f t="shared" si="0"/>
        <v>13.569269206745783</v>
      </c>
      <c r="D21" s="74">
        <v>28340</v>
      </c>
      <c r="E21" s="45">
        <v>72.248000000000005</v>
      </c>
      <c r="F21" s="45">
        <v>0</v>
      </c>
      <c r="G21" s="45">
        <v>0</v>
      </c>
      <c r="H21" s="45">
        <v>0</v>
      </c>
      <c r="I21" s="45">
        <v>0</v>
      </c>
      <c r="J21" s="45">
        <v>0</v>
      </c>
      <c r="K21" s="45">
        <v>0</v>
      </c>
      <c r="L21" s="45">
        <v>0</v>
      </c>
      <c r="M21" s="45">
        <v>0</v>
      </c>
      <c r="N21" s="45">
        <v>0</v>
      </c>
      <c r="O21" s="45">
        <v>0</v>
      </c>
      <c r="P21" s="45">
        <v>0</v>
      </c>
      <c r="Q21" s="45">
        <v>0</v>
      </c>
      <c r="R21" s="45">
        <v>0</v>
      </c>
      <c r="S21" s="45">
        <v>0</v>
      </c>
      <c r="T21" s="45">
        <v>0</v>
      </c>
      <c r="U21" s="45">
        <v>0</v>
      </c>
      <c r="V21" s="45">
        <v>0</v>
      </c>
      <c r="W21" s="45">
        <v>0</v>
      </c>
      <c r="X21" s="45">
        <v>0</v>
      </c>
      <c r="Y21" s="45">
        <v>0</v>
      </c>
      <c r="Z21" s="45">
        <v>0</v>
      </c>
      <c r="AA21" s="45">
        <v>0</v>
      </c>
      <c r="AB21" s="45">
        <v>0</v>
      </c>
      <c r="AC21" s="45">
        <v>0</v>
      </c>
      <c r="AD21" s="45">
        <v>0</v>
      </c>
      <c r="AE21" s="45">
        <v>0</v>
      </c>
      <c r="AF21" s="45">
        <v>0</v>
      </c>
      <c r="AG21" s="45">
        <v>1250</v>
      </c>
      <c r="AH21" s="45">
        <v>0</v>
      </c>
      <c r="AI21" s="45">
        <v>0</v>
      </c>
      <c r="AJ21" s="45">
        <f t="shared" si="1"/>
        <v>0</v>
      </c>
      <c r="AK21" s="74">
        <v>0</v>
      </c>
      <c r="AL21" s="52">
        <v>18600</v>
      </c>
      <c r="AM21" s="45">
        <v>300000</v>
      </c>
      <c r="AN21" s="48">
        <v>318600</v>
      </c>
      <c r="AO21" s="74">
        <v>0</v>
      </c>
      <c r="AP21" s="45">
        <v>0</v>
      </c>
      <c r="AQ21" s="45">
        <v>0</v>
      </c>
      <c r="AR21" s="45">
        <v>0</v>
      </c>
      <c r="AS21" s="45">
        <v>0</v>
      </c>
      <c r="AT21" s="45">
        <v>0</v>
      </c>
      <c r="AU21" s="45">
        <v>0</v>
      </c>
      <c r="AV21" s="45">
        <v>0</v>
      </c>
      <c r="AW21" s="45">
        <v>0</v>
      </c>
      <c r="AX21" s="48">
        <v>0</v>
      </c>
      <c r="AY21" s="45">
        <v>0</v>
      </c>
      <c r="AZ21" s="45">
        <v>0</v>
      </c>
      <c r="BA21" s="45">
        <v>0</v>
      </c>
      <c r="BB21" s="45">
        <v>0</v>
      </c>
      <c r="BC21" s="45">
        <v>0</v>
      </c>
      <c r="BD21" s="45">
        <v>0</v>
      </c>
      <c r="BE21" s="45">
        <v>0</v>
      </c>
      <c r="BF21" s="45">
        <v>0</v>
      </c>
      <c r="BG21" s="45">
        <v>0</v>
      </c>
      <c r="BH21" s="45">
        <v>0</v>
      </c>
      <c r="BI21" s="45">
        <v>0</v>
      </c>
      <c r="BJ21" s="45">
        <v>0</v>
      </c>
      <c r="BK21" s="45">
        <v>0</v>
      </c>
      <c r="BL21" s="45">
        <v>0</v>
      </c>
      <c r="BM21" s="45">
        <v>0</v>
      </c>
      <c r="BN21" s="48">
        <v>0</v>
      </c>
      <c r="BO21" s="48">
        <v>0</v>
      </c>
      <c r="BP21" s="45">
        <v>0</v>
      </c>
      <c r="BQ21" s="45">
        <v>0</v>
      </c>
      <c r="BR21" s="45">
        <v>0</v>
      </c>
      <c r="BS21" s="74">
        <f t="shared" si="2"/>
        <v>348262.24800000002</v>
      </c>
      <c r="BT21" s="45">
        <f t="shared" si="3"/>
        <v>0</v>
      </c>
      <c r="BU21" s="45">
        <f t="shared" si="4"/>
        <v>348262.24800000002</v>
      </c>
      <c r="BV21" s="48">
        <f t="shared" si="5"/>
        <v>348262.24800000002</v>
      </c>
      <c r="BW21" s="87">
        <f t="shared" si="6"/>
        <v>47012.248</v>
      </c>
      <c r="BX21" s="48">
        <f t="shared" si="22"/>
        <v>300000</v>
      </c>
      <c r="BY21" s="48">
        <f t="shared" si="23"/>
        <v>1250</v>
      </c>
      <c r="BZ21" s="48">
        <f t="shared" si="7"/>
        <v>348262.24800000002</v>
      </c>
      <c r="CA21" s="87">
        <f t="shared" si="24"/>
        <v>0</v>
      </c>
      <c r="CB21" s="48">
        <f t="shared" si="8"/>
        <v>0</v>
      </c>
      <c r="CC21" s="48">
        <f t="shared" si="25"/>
        <v>0</v>
      </c>
      <c r="CD21" s="48">
        <f t="shared" si="26"/>
        <v>0</v>
      </c>
      <c r="CE21" s="87">
        <f t="shared" si="27"/>
        <v>47012.248</v>
      </c>
      <c r="CF21" s="48">
        <f t="shared" si="28"/>
        <v>300000</v>
      </c>
      <c r="CG21" s="48">
        <f t="shared" si="29"/>
        <v>1250</v>
      </c>
      <c r="CH21" s="87">
        <f t="shared" si="9"/>
        <v>348262.24800000002</v>
      </c>
      <c r="CI21" s="87">
        <v>47012.248</v>
      </c>
      <c r="CJ21" s="48">
        <f t="shared" si="10"/>
        <v>301250</v>
      </c>
      <c r="CK21" s="90">
        <f t="shared" si="11"/>
        <v>0.13499093935671144</v>
      </c>
      <c r="CL21" s="88">
        <f t="shared" si="12"/>
        <v>47012.248</v>
      </c>
      <c r="CM21" s="44">
        <f t="shared" si="13"/>
        <v>300000</v>
      </c>
      <c r="CN21" s="44">
        <f t="shared" si="14"/>
        <v>347012.24800000002</v>
      </c>
      <c r="CO21" s="92">
        <f t="shared" si="30"/>
        <v>0.13547720079321235</v>
      </c>
      <c r="CP21" s="88">
        <f t="shared" si="31"/>
        <v>0</v>
      </c>
      <c r="CQ21" s="52">
        <f t="shared" si="32"/>
        <v>0</v>
      </c>
      <c r="CR21" s="52">
        <f t="shared" si="15"/>
        <v>0</v>
      </c>
      <c r="CS21" s="110">
        <v>0</v>
      </c>
      <c r="CT21" s="88">
        <f t="shared" si="33"/>
        <v>47012.248</v>
      </c>
      <c r="CU21" s="52">
        <f t="shared" si="34"/>
        <v>300000</v>
      </c>
      <c r="CV21" s="52">
        <f t="shared" si="16"/>
        <v>347012.24800000002</v>
      </c>
      <c r="CW21" s="91">
        <f t="shared" si="35"/>
        <v>0.13547720079321235</v>
      </c>
      <c r="CX21" s="88">
        <f t="shared" si="36"/>
        <v>28412.248</v>
      </c>
      <c r="CY21" s="44">
        <f t="shared" si="37"/>
        <v>1250</v>
      </c>
      <c r="CZ21" s="44">
        <f t="shared" si="17"/>
        <v>29662.248</v>
      </c>
      <c r="DA21" s="122">
        <f t="array" ref="DA21:DB21">CX21:CY21/CZ21</f>
        <v>0.95785889188169415</v>
      </c>
      <c r="DB21" s="122">
        <v>4.2141108118305799E-2</v>
      </c>
      <c r="DC21" s="88">
        <f t="shared" si="38"/>
        <v>18600</v>
      </c>
      <c r="DD21" s="44">
        <f t="shared" si="39"/>
        <v>300000</v>
      </c>
      <c r="DE21" s="44">
        <f t="shared" si="40"/>
        <v>318600</v>
      </c>
      <c r="DF21" s="122">
        <f t="array" ref="DF21:DG21">DC21:DD21/DE21</f>
        <v>5.8380414312617701E-2</v>
      </c>
      <c r="DG21" s="122">
        <v>0.94161958568738224</v>
      </c>
      <c r="DH21" s="88">
        <f t="shared" si="21"/>
        <v>47012.248</v>
      </c>
      <c r="DI21" s="44">
        <f t="shared" si="41"/>
        <v>301250</v>
      </c>
      <c r="DJ21" s="44">
        <f t="shared" si="42"/>
        <v>348262.24800000002</v>
      </c>
      <c r="DK21" s="122">
        <f t="array" ref="DK21:DL21">DH21:DI21/DJ21</f>
        <v>0.13499093935671144</v>
      </c>
      <c r="DL21" s="122">
        <v>0.86500906064328853</v>
      </c>
      <c r="DM21" s="47"/>
      <c r="DN21" s="47"/>
      <c r="DO21" s="47"/>
      <c r="DP21" s="47"/>
      <c r="DQ21" s="47"/>
      <c r="DR21" s="47"/>
      <c r="DS21" s="47"/>
      <c r="DT21" s="47"/>
      <c r="DU21" s="47"/>
      <c r="DV21" s="47"/>
      <c r="DW21" s="47"/>
      <c r="DX21" s="47"/>
      <c r="DY21" s="47"/>
      <c r="DZ21" s="47"/>
      <c r="EA21" s="47"/>
      <c r="EB21" s="47"/>
      <c r="EC21" s="47"/>
      <c r="ED21" s="47"/>
      <c r="EE21" s="47"/>
      <c r="EF21" s="47"/>
    </row>
    <row r="22" spans="1:136" s="24" customFormat="1" ht="12.75" customHeight="1">
      <c r="A22" s="82">
        <v>1946</v>
      </c>
      <c r="B22" s="83">
        <v>9.7710000000000008</v>
      </c>
      <c r="C22" s="83">
        <f t="shared" si="0"/>
        <v>11.116774127520213</v>
      </c>
      <c r="D22" s="74">
        <v>39300</v>
      </c>
      <c r="E22" s="45">
        <v>54.5</v>
      </c>
      <c r="F22" s="45">
        <v>0</v>
      </c>
      <c r="G22" s="45">
        <v>0</v>
      </c>
      <c r="H22" s="45">
        <v>0</v>
      </c>
      <c r="I22" s="45">
        <v>0</v>
      </c>
      <c r="J22" s="45">
        <v>0</v>
      </c>
      <c r="K22" s="45">
        <v>0</v>
      </c>
      <c r="L22" s="45">
        <v>0</v>
      </c>
      <c r="M22" s="45">
        <v>0</v>
      </c>
      <c r="N22" s="45">
        <v>0</v>
      </c>
      <c r="O22" s="45">
        <v>0</v>
      </c>
      <c r="P22" s="45">
        <v>0</v>
      </c>
      <c r="Q22" s="45">
        <v>0</v>
      </c>
      <c r="R22" s="45">
        <v>0</v>
      </c>
      <c r="S22" s="45">
        <v>0</v>
      </c>
      <c r="T22" s="45">
        <v>0</v>
      </c>
      <c r="U22" s="45">
        <v>0</v>
      </c>
      <c r="V22" s="45">
        <v>0</v>
      </c>
      <c r="W22" s="45">
        <v>0</v>
      </c>
      <c r="X22" s="45">
        <v>0</v>
      </c>
      <c r="Y22" s="45">
        <v>0</v>
      </c>
      <c r="Z22" s="45">
        <v>0</v>
      </c>
      <c r="AA22" s="45">
        <v>0</v>
      </c>
      <c r="AB22" s="45">
        <v>0</v>
      </c>
      <c r="AC22" s="45">
        <v>0</v>
      </c>
      <c r="AD22" s="45">
        <v>0</v>
      </c>
      <c r="AE22" s="45">
        <v>0</v>
      </c>
      <c r="AF22" s="45">
        <v>0</v>
      </c>
      <c r="AG22" s="45">
        <v>1087.3</v>
      </c>
      <c r="AH22" s="45">
        <v>0</v>
      </c>
      <c r="AI22" s="45">
        <v>0</v>
      </c>
      <c r="AJ22" s="45">
        <f t="shared" si="1"/>
        <v>0</v>
      </c>
      <c r="AK22" s="74">
        <v>0</v>
      </c>
      <c r="AL22" s="52">
        <v>18600</v>
      </c>
      <c r="AM22" s="45">
        <v>300000</v>
      </c>
      <c r="AN22" s="48">
        <v>318600</v>
      </c>
      <c r="AO22" s="74">
        <v>0</v>
      </c>
      <c r="AP22" s="45">
        <v>0</v>
      </c>
      <c r="AQ22" s="45">
        <v>0</v>
      </c>
      <c r="AR22" s="45">
        <v>0</v>
      </c>
      <c r="AS22" s="45">
        <v>0</v>
      </c>
      <c r="AT22" s="45">
        <v>0</v>
      </c>
      <c r="AU22" s="45">
        <v>0</v>
      </c>
      <c r="AV22" s="45">
        <v>0</v>
      </c>
      <c r="AW22" s="45">
        <v>0</v>
      </c>
      <c r="AX22" s="48">
        <v>0</v>
      </c>
      <c r="AY22" s="45">
        <v>0</v>
      </c>
      <c r="AZ22" s="45">
        <v>0</v>
      </c>
      <c r="BA22" s="45">
        <v>0</v>
      </c>
      <c r="BB22" s="45">
        <v>0</v>
      </c>
      <c r="BC22" s="45">
        <v>0</v>
      </c>
      <c r="BD22" s="45">
        <v>0</v>
      </c>
      <c r="BE22" s="45">
        <v>0</v>
      </c>
      <c r="BF22" s="45">
        <v>0</v>
      </c>
      <c r="BG22" s="45">
        <v>0</v>
      </c>
      <c r="BH22" s="45">
        <v>0</v>
      </c>
      <c r="BI22" s="45">
        <v>0</v>
      </c>
      <c r="BJ22" s="45">
        <v>0</v>
      </c>
      <c r="BK22" s="45">
        <v>0</v>
      </c>
      <c r="BL22" s="45">
        <v>0</v>
      </c>
      <c r="BM22" s="45">
        <v>0</v>
      </c>
      <c r="BN22" s="48">
        <v>0</v>
      </c>
      <c r="BO22" s="48">
        <v>0</v>
      </c>
      <c r="BP22" s="45">
        <v>0</v>
      </c>
      <c r="BQ22" s="45">
        <v>0</v>
      </c>
      <c r="BR22" s="45">
        <v>0</v>
      </c>
      <c r="BS22" s="74">
        <f t="shared" si="2"/>
        <v>359041.8</v>
      </c>
      <c r="BT22" s="45">
        <f t="shared" si="3"/>
        <v>0</v>
      </c>
      <c r="BU22" s="45">
        <f t="shared" si="4"/>
        <v>359041.8</v>
      </c>
      <c r="BV22" s="48">
        <f t="shared" si="5"/>
        <v>359041.8</v>
      </c>
      <c r="BW22" s="87">
        <f t="shared" si="6"/>
        <v>57954.5</v>
      </c>
      <c r="BX22" s="48">
        <f t="shared" si="22"/>
        <v>300000</v>
      </c>
      <c r="BY22" s="48">
        <f t="shared" si="23"/>
        <v>1087.3</v>
      </c>
      <c r="BZ22" s="48">
        <f t="shared" si="7"/>
        <v>359041.8</v>
      </c>
      <c r="CA22" s="87">
        <f t="shared" si="24"/>
        <v>0</v>
      </c>
      <c r="CB22" s="48">
        <f t="shared" si="8"/>
        <v>0</v>
      </c>
      <c r="CC22" s="48">
        <f t="shared" si="25"/>
        <v>0</v>
      </c>
      <c r="CD22" s="48">
        <f t="shared" si="26"/>
        <v>0</v>
      </c>
      <c r="CE22" s="87">
        <f t="shared" si="27"/>
        <v>57954.5</v>
      </c>
      <c r="CF22" s="48">
        <f t="shared" si="28"/>
        <v>300000</v>
      </c>
      <c r="CG22" s="48">
        <f t="shared" si="29"/>
        <v>1087.3</v>
      </c>
      <c r="CH22" s="87">
        <f t="shared" si="9"/>
        <v>359041.8</v>
      </c>
      <c r="CI22" s="87">
        <v>57954.5</v>
      </c>
      <c r="CJ22" s="48">
        <f t="shared" si="10"/>
        <v>301087.3</v>
      </c>
      <c r="CK22" s="90">
        <f t="shared" si="11"/>
        <v>0.16141435342625846</v>
      </c>
      <c r="CL22" s="88">
        <f t="shared" si="12"/>
        <v>57954.5</v>
      </c>
      <c r="CM22" s="44">
        <f t="shared" si="13"/>
        <v>300000</v>
      </c>
      <c r="CN22" s="44">
        <f t="shared" si="14"/>
        <v>357954.5</v>
      </c>
      <c r="CO22" s="92">
        <f t="shared" si="30"/>
        <v>0.16190465547995625</v>
      </c>
      <c r="CP22" s="88">
        <f t="shared" si="31"/>
        <v>0</v>
      </c>
      <c r="CQ22" s="52">
        <f t="shared" si="32"/>
        <v>0</v>
      </c>
      <c r="CR22" s="52">
        <f t="shared" si="15"/>
        <v>0</v>
      </c>
      <c r="CS22" s="110">
        <v>0</v>
      </c>
      <c r="CT22" s="88">
        <f t="shared" si="33"/>
        <v>57954.5</v>
      </c>
      <c r="CU22" s="52">
        <f t="shared" si="34"/>
        <v>300000</v>
      </c>
      <c r="CV22" s="52">
        <f t="shared" si="16"/>
        <v>357954.5</v>
      </c>
      <c r="CW22" s="91">
        <f t="shared" si="35"/>
        <v>0.16190465547995625</v>
      </c>
      <c r="CX22" s="88">
        <f t="shared" si="36"/>
        <v>39354.5</v>
      </c>
      <c r="CY22" s="44">
        <f t="shared" si="37"/>
        <v>1087.3</v>
      </c>
      <c r="CZ22" s="44">
        <f t="shared" si="17"/>
        <v>40441.800000000003</v>
      </c>
      <c r="DA22" s="122">
        <f t="array" ref="DA22:DB22">CX22:CY22/CZ22</f>
        <v>0.97311445088992077</v>
      </c>
      <c r="DB22" s="122">
        <v>2.6885549110079173E-2</v>
      </c>
      <c r="DC22" s="88">
        <f t="shared" si="38"/>
        <v>18600</v>
      </c>
      <c r="DD22" s="44">
        <f t="shared" si="39"/>
        <v>300000</v>
      </c>
      <c r="DE22" s="44">
        <f t="shared" si="40"/>
        <v>318600</v>
      </c>
      <c r="DF22" s="122">
        <f t="array" ref="DF22:DG22">DC22:DD22/DE22</f>
        <v>5.8380414312617701E-2</v>
      </c>
      <c r="DG22" s="122">
        <v>0.94161958568738224</v>
      </c>
      <c r="DH22" s="88">
        <f t="shared" si="21"/>
        <v>57954.5</v>
      </c>
      <c r="DI22" s="44">
        <f t="shared" si="41"/>
        <v>301087.3</v>
      </c>
      <c r="DJ22" s="44">
        <f t="shared" si="42"/>
        <v>359041.8</v>
      </c>
      <c r="DK22" s="122">
        <f t="array" ref="DK22:DL22">DH22:DI22/DJ22</f>
        <v>0.16141435342625846</v>
      </c>
      <c r="DL22" s="122">
        <v>0.83858564657374157</v>
      </c>
      <c r="DM22" s="47"/>
      <c r="DN22" s="47"/>
      <c r="DO22" s="47"/>
      <c r="DP22" s="47"/>
      <c r="DQ22" s="47"/>
      <c r="DR22" s="47"/>
      <c r="DS22" s="47"/>
      <c r="DT22" s="47"/>
      <c r="DU22" s="47"/>
      <c r="DV22" s="47"/>
      <c r="DW22" s="47"/>
      <c r="DX22" s="47"/>
      <c r="DY22" s="47"/>
      <c r="DZ22" s="47"/>
      <c r="EA22" s="47"/>
      <c r="EB22" s="47"/>
      <c r="EC22" s="47"/>
      <c r="ED22" s="47"/>
      <c r="EE22" s="47"/>
      <c r="EF22" s="47"/>
    </row>
    <row r="23" spans="1:136" s="24" customFormat="1" ht="12.75" customHeight="1">
      <c r="A23" s="82">
        <v>1947</v>
      </c>
      <c r="B23" s="83">
        <v>10.035</v>
      </c>
      <c r="C23" s="83">
        <f t="shared" si="0"/>
        <v>10.824314897857498</v>
      </c>
      <c r="D23" s="74">
        <v>36800</v>
      </c>
      <c r="E23" s="45">
        <v>0</v>
      </c>
      <c r="F23" s="45">
        <v>0</v>
      </c>
      <c r="G23" s="45">
        <v>0</v>
      </c>
      <c r="H23" s="45">
        <v>0</v>
      </c>
      <c r="I23" s="45">
        <v>844.70400000000006</v>
      </c>
      <c r="J23" s="45">
        <v>1166.4959999999999</v>
      </c>
      <c r="K23" s="45">
        <v>2011.2</v>
      </c>
      <c r="L23" s="45">
        <v>0</v>
      </c>
      <c r="M23" s="45">
        <v>0</v>
      </c>
      <c r="N23" s="45">
        <v>0</v>
      </c>
      <c r="O23" s="45">
        <v>0</v>
      </c>
      <c r="P23" s="45">
        <v>0</v>
      </c>
      <c r="Q23" s="45">
        <v>0</v>
      </c>
      <c r="R23" s="45">
        <v>0</v>
      </c>
      <c r="S23" s="45">
        <v>0</v>
      </c>
      <c r="T23" s="45">
        <v>0</v>
      </c>
      <c r="U23" s="45">
        <v>0</v>
      </c>
      <c r="V23" s="45">
        <v>0</v>
      </c>
      <c r="W23" s="45">
        <v>0</v>
      </c>
      <c r="X23" s="45">
        <v>0</v>
      </c>
      <c r="Y23" s="45">
        <v>0</v>
      </c>
      <c r="Z23" s="45">
        <v>0</v>
      </c>
      <c r="AA23" s="48">
        <v>0</v>
      </c>
      <c r="AB23" s="48">
        <v>0</v>
      </c>
      <c r="AC23" s="45">
        <v>0</v>
      </c>
      <c r="AD23" s="45">
        <v>70</v>
      </c>
      <c r="AE23" s="45">
        <v>630</v>
      </c>
      <c r="AF23" s="45">
        <v>700</v>
      </c>
      <c r="AG23" s="45">
        <v>1453</v>
      </c>
      <c r="AH23" s="45">
        <v>0</v>
      </c>
      <c r="AI23" s="45">
        <v>0</v>
      </c>
      <c r="AJ23" s="45">
        <f t="shared" si="1"/>
        <v>0</v>
      </c>
      <c r="AK23" s="74">
        <v>0</v>
      </c>
      <c r="AL23" s="52">
        <v>18600</v>
      </c>
      <c r="AM23" s="45">
        <v>300000</v>
      </c>
      <c r="AN23" s="48">
        <v>318600</v>
      </c>
      <c r="AO23" s="74">
        <v>0</v>
      </c>
      <c r="AP23" s="45">
        <v>0</v>
      </c>
      <c r="AQ23" s="45">
        <v>0</v>
      </c>
      <c r="AR23" s="45">
        <v>0</v>
      </c>
      <c r="AS23" s="45">
        <v>0</v>
      </c>
      <c r="AT23" s="45">
        <v>0</v>
      </c>
      <c r="AU23" s="45">
        <v>0</v>
      </c>
      <c r="AV23" s="45">
        <v>0</v>
      </c>
      <c r="AW23" s="45">
        <v>0</v>
      </c>
      <c r="AX23" s="48">
        <v>0</v>
      </c>
      <c r="AY23" s="45">
        <v>0</v>
      </c>
      <c r="AZ23" s="45">
        <v>0</v>
      </c>
      <c r="BA23" s="45">
        <v>0</v>
      </c>
      <c r="BB23" s="45">
        <v>0</v>
      </c>
      <c r="BC23" s="45">
        <v>0</v>
      </c>
      <c r="BD23" s="45">
        <v>0</v>
      </c>
      <c r="BE23" s="45">
        <v>0</v>
      </c>
      <c r="BF23" s="45">
        <v>0</v>
      </c>
      <c r="BG23" s="45">
        <v>0</v>
      </c>
      <c r="BH23" s="45">
        <v>0</v>
      </c>
      <c r="BI23" s="45">
        <v>0</v>
      </c>
      <c r="BJ23" s="45">
        <v>0</v>
      </c>
      <c r="BK23" s="45">
        <v>0</v>
      </c>
      <c r="BL23" s="45">
        <v>0</v>
      </c>
      <c r="BM23" s="45">
        <v>0</v>
      </c>
      <c r="BN23" s="48">
        <v>0</v>
      </c>
      <c r="BO23" s="48">
        <v>0</v>
      </c>
      <c r="BP23" s="45">
        <v>0</v>
      </c>
      <c r="BQ23" s="45">
        <v>0</v>
      </c>
      <c r="BR23" s="45">
        <v>0</v>
      </c>
      <c r="BS23" s="74">
        <f t="shared" si="2"/>
        <v>359564.2</v>
      </c>
      <c r="BT23" s="45">
        <f t="shared" si="3"/>
        <v>0</v>
      </c>
      <c r="BU23" s="45">
        <f t="shared" si="4"/>
        <v>359564.2</v>
      </c>
      <c r="BV23" s="48">
        <f t="shared" si="5"/>
        <v>359564.2</v>
      </c>
      <c r="BW23" s="87">
        <f t="shared" si="6"/>
        <v>56314.703999999998</v>
      </c>
      <c r="BX23" s="48">
        <f t="shared" si="22"/>
        <v>301796.49599999998</v>
      </c>
      <c r="BY23" s="48">
        <f t="shared" si="23"/>
        <v>1453</v>
      </c>
      <c r="BZ23" s="48">
        <f t="shared" si="7"/>
        <v>359564.19999999995</v>
      </c>
      <c r="CA23" s="87">
        <f t="shared" si="24"/>
        <v>0</v>
      </c>
      <c r="CB23" s="48">
        <f t="shared" si="8"/>
        <v>0</v>
      </c>
      <c r="CC23" s="48">
        <f t="shared" si="25"/>
        <v>0</v>
      </c>
      <c r="CD23" s="48">
        <f t="shared" si="26"/>
        <v>0</v>
      </c>
      <c r="CE23" s="87">
        <f t="shared" si="27"/>
        <v>56314.703999999998</v>
      </c>
      <c r="CF23" s="48">
        <f t="shared" si="28"/>
        <v>301796.49599999998</v>
      </c>
      <c r="CG23" s="48">
        <f t="shared" si="29"/>
        <v>1453</v>
      </c>
      <c r="CH23" s="87">
        <f t="shared" si="9"/>
        <v>359564.19999999995</v>
      </c>
      <c r="CI23" s="87">
        <v>56314.703999999998</v>
      </c>
      <c r="CJ23" s="48">
        <f t="shared" si="10"/>
        <v>303249.49599999993</v>
      </c>
      <c r="CK23" s="90">
        <f t="shared" si="11"/>
        <v>0.15661932973304907</v>
      </c>
      <c r="CL23" s="88">
        <f t="shared" si="12"/>
        <v>56314.703999999998</v>
      </c>
      <c r="CM23" s="44">
        <f t="shared" si="13"/>
        <v>301796.49599999993</v>
      </c>
      <c r="CN23" s="44">
        <f t="shared" si="14"/>
        <v>358111.19999999995</v>
      </c>
      <c r="CO23" s="92">
        <f t="shared" si="30"/>
        <v>0.15725479683405602</v>
      </c>
      <c r="CP23" s="88">
        <f t="shared" si="31"/>
        <v>914.70400000000006</v>
      </c>
      <c r="CQ23" s="52">
        <f t="shared" si="32"/>
        <v>1796.4959999999999</v>
      </c>
      <c r="CR23" s="52">
        <f t="shared" si="15"/>
        <v>2711.2</v>
      </c>
      <c r="CS23" s="111">
        <f>CP23/CR23</f>
        <v>0.33737975804072001</v>
      </c>
      <c r="CT23" s="88">
        <f t="shared" si="33"/>
        <v>55400</v>
      </c>
      <c r="CU23" s="52">
        <f t="shared" si="34"/>
        <v>299999.99999999994</v>
      </c>
      <c r="CV23" s="52">
        <f t="shared" si="16"/>
        <v>355399.99999999994</v>
      </c>
      <c r="CW23" s="91">
        <f t="shared" si="35"/>
        <v>0.15588069780528985</v>
      </c>
      <c r="CX23" s="88">
        <f t="shared" si="36"/>
        <v>37714.703999999998</v>
      </c>
      <c r="CY23" s="44">
        <f t="shared" si="37"/>
        <v>3249.4960000000001</v>
      </c>
      <c r="CZ23" s="44">
        <f t="shared" si="17"/>
        <v>40964.199999999997</v>
      </c>
      <c r="DA23" s="122">
        <f t="array" ref="DA23:DB23">CX23:CY23/CZ23</f>
        <v>0.92067473550075429</v>
      </c>
      <c r="DB23" s="122">
        <v>7.9325264499245693E-2</v>
      </c>
      <c r="DC23" s="88">
        <f t="shared" si="38"/>
        <v>18600</v>
      </c>
      <c r="DD23" s="44">
        <f t="shared" si="39"/>
        <v>299999.99999999994</v>
      </c>
      <c r="DE23" s="44">
        <f t="shared" si="40"/>
        <v>318599.99999999994</v>
      </c>
      <c r="DF23" s="122">
        <f t="array" ref="DF23:DG23">DC23:DD23/DE23</f>
        <v>5.8380414312617715E-2</v>
      </c>
      <c r="DG23" s="122">
        <v>0.94161958568738224</v>
      </c>
      <c r="DH23" s="88">
        <f t="shared" si="21"/>
        <v>56314.703999999998</v>
      </c>
      <c r="DI23" s="44">
        <f t="shared" si="41"/>
        <v>303249.49599999993</v>
      </c>
      <c r="DJ23" s="44">
        <f t="shared" si="42"/>
        <v>359564.19999999995</v>
      </c>
      <c r="DK23" s="122">
        <f t="array" ref="DK23:DL23">DH23:DI23/DJ23</f>
        <v>0.15661932973304907</v>
      </c>
      <c r="DL23" s="122">
        <v>0.84338067026695085</v>
      </c>
      <c r="DM23" s="47"/>
      <c r="DN23" s="47"/>
      <c r="DO23" s="47"/>
      <c r="DP23" s="47"/>
      <c r="DQ23" s="47"/>
      <c r="DR23" s="47"/>
      <c r="DS23" s="47"/>
      <c r="DT23" s="47"/>
      <c r="DU23" s="47"/>
      <c r="DV23" s="47"/>
      <c r="DW23" s="47"/>
      <c r="DX23" s="47"/>
      <c r="DY23" s="47"/>
      <c r="DZ23" s="47"/>
      <c r="EA23" s="47"/>
      <c r="EB23" s="47"/>
      <c r="EC23" s="47"/>
      <c r="ED23" s="47"/>
      <c r="EE23" s="47"/>
      <c r="EF23" s="47"/>
    </row>
    <row r="24" spans="1:136" s="24" customFormat="1" ht="12.75" customHeight="1">
      <c r="A24" s="82">
        <v>1948</v>
      </c>
      <c r="B24" s="83">
        <v>9.7989999999999995</v>
      </c>
      <c r="C24" s="83">
        <f t="shared" si="0"/>
        <v>11.085008674354526</v>
      </c>
      <c r="D24" s="74">
        <v>38000</v>
      </c>
      <c r="E24" s="45">
        <v>0</v>
      </c>
      <c r="F24" s="45">
        <v>0</v>
      </c>
      <c r="G24" s="45">
        <v>0</v>
      </c>
      <c r="H24" s="45">
        <v>0</v>
      </c>
      <c r="I24" s="45">
        <v>1247.875</v>
      </c>
      <c r="J24" s="45">
        <v>1723.2570000000001</v>
      </c>
      <c r="K24" s="45">
        <v>2971.1320000000001</v>
      </c>
      <c r="L24" s="45">
        <v>0</v>
      </c>
      <c r="M24" s="45">
        <v>0</v>
      </c>
      <c r="N24" s="45">
        <v>0</v>
      </c>
      <c r="O24" s="45">
        <v>0</v>
      </c>
      <c r="P24" s="45">
        <v>0</v>
      </c>
      <c r="Q24" s="45">
        <v>0</v>
      </c>
      <c r="R24" s="45">
        <v>0</v>
      </c>
      <c r="S24" s="45">
        <v>0</v>
      </c>
      <c r="T24" s="45">
        <v>0</v>
      </c>
      <c r="U24" s="45">
        <v>0</v>
      </c>
      <c r="V24" s="45">
        <v>0</v>
      </c>
      <c r="W24" s="45">
        <v>0</v>
      </c>
      <c r="X24" s="45">
        <v>0</v>
      </c>
      <c r="Y24" s="45">
        <v>0</v>
      </c>
      <c r="Z24" s="45">
        <v>0</v>
      </c>
      <c r="AA24" s="48">
        <v>0</v>
      </c>
      <c r="AB24" s="48">
        <v>0</v>
      </c>
      <c r="AC24" s="45">
        <v>0</v>
      </c>
      <c r="AD24" s="45">
        <v>116.506</v>
      </c>
      <c r="AE24" s="45">
        <v>1048.559</v>
      </c>
      <c r="AF24" s="45">
        <v>1165.0650000000001</v>
      </c>
      <c r="AG24" s="45">
        <v>1600</v>
      </c>
      <c r="AH24" s="45">
        <v>0</v>
      </c>
      <c r="AI24" s="45">
        <v>0</v>
      </c>
      <c r="AJ24" s="45">
        <f t="shared" si="1"/>
        <v>0</v>
      </c>
      <c r="AK24" s="74">
        <v>0</v>
      </c>
      <c r="AL24" s="52">
        <v>9300</v>
      </c>
      <c r="AM24" s="45">
        <v>150000</v>
      </c>
      <c r="AN24" s="48">
        <v>159300</v>
      </c>
      <c r="AO24" s="74">
        <v>0</v>
      </c>
      <c r="AP24" s="45">
        <v>0</v>
      </c>
      <c r="AQ24" s="45">
        <v>0</v>
      </c>
      <c r="AR24" s="45">
        <v>0</v>
      </c>
      <c r="AS24" s="45">
        <v>0</v>
      </c>
      <c r="AT24" s="45">
        <v>0</v>
      </c>
      <c r="AU24" s="45">
        <v>0</v>
      </c>
      <c r="AV24" s="45">
        <v>0</v>
      </c>
      <c r="AW24" s="45">
        <v>0</v>
      </c>
      <c r="AX24" s="48">
        <v>0</v>
      </c>
      <c r="AY24" s="45">
        <v>0</v>
      </c>
      <c r="AZ24" s="45">
        <v>0</v>
      </c>
      <c r="BA24" s="45">
        <v>0</v>
      </c>
      <c r="BB24" s="45">
        <v>0</v>
      </c>
      <c r="BC24" s="45">
        <v>0</v>
      </c>
      <c r="BD24" s="45">
        <v>0</v>
      </c>
      <c r="BE24" s="45">
        <v>0</v>
      </c>
      <c r="BF24" s="45">
        <v>0</v>
      </c>
      <c r="BG24" s="45">
        <v>0</v>
      </c>
      <c r="BH24" s="45">
        <v>0</v>
      </c>
      <c r="BI24" s="45">
        <v>0</v>
      </c>
      <c r="BJ24" s="45">
        <v>0</v>
      </c>
      <c r="BK24" s="45">
        <v>0</v>
      </c>
      <c r="BL24" s="45">
        <v>0</v>
      </c>
      <c r="BM24" s="45">
        <v>0</v>
      </c>
      <c r="BN24" s="48">
        <v>0</v>
      </c>
      <c r="BO24" s="48">
        <v>0</v>
      </c>
      <c r="BP24" s="45">
        <v>0</v>
      </c>
      <c r="BQ24" s="45">
        <v>0</v>
      </c>
      <c r="BR24" s="45">
        <v>0</v>
      </c>
      <c r="BS24" s="74">
        <f t="shared" si="2"/>
        <v>203036.19699999999</v>
      </c>
      <c r="BT24" s="45">
        <f t="shared" si="3"/>
        <v>0</v>
      </c>
      <c r="BU24" s="45">
        <f t="shared" si="4"/>
        <v>203036.19699999999</v>
      </c>
      <c r="BV24" s="48">
        <f t="shared" si="5"/>
        <v>203036.19699999999</v>
      </c>
      <c r="BW24" s="87">
        <f t="shared" si="6"/>
        <v>48664.381000000001</v>
      </c>
      <c r="BX24" s="48">
        <f t="shared" si="22"/>
        <v>152771.81599999999</v>
      </c>
      <c r="BY24" s="48">
        <f t="shared" si="23"/>
        <v>1600</v>
      </c>
      <c r="BZ24" s="48">
        <f t="shared" si="7"/>
        <v>203036.19699999999</v>
      </c>
      <c r="CA24" s="87">
        <f t="shared" si="24"/>
        <v>0</v>
      </c>
      <c r="CB24" s="48">
        <f t="shared" si="8"/>
        <v>0</v>
      </c>
      <c r="CC24" s="48">
        <f t="shared" si="25"/>
        <v>0</v>
      </c>
      <c r="CD24" s="48">
        <f t="shared" si="26"/>
        <v>0</v>
      </c>
      <c r="CE24" s="87">
        <f t="shared" si="27"/>
        <v>48664.381000000001</v>
      </c>
      <c r="CF24" s="48">
        <f t="shared" si="28"/>
        <v>152771.81599999999</v>
      </c>
      <c r="CG24" s="48">
        <f t="shared" si="29"/>
        <v>1600</v>
      </c>
      <c r="CH24" s="87">
        <f t="shared" si="9"/>
        <v>203036.19699999999</v>
      </c>
      <c r="CI24" s="87">
        <v>48664.381000000001</v>
      </c>
      <c r="CJ24" s="48">
        <f t="shared" si="10"/>
        <v>154371.81599999999</v>
      </c>
      <c r="CK24" s="90">
        <f t="shared" si="11"/>
        <v>0.23968327677059478</v>
      </c>
      <c r="CL24" s="88">
        <f t="shared" si="12"/>
        <v>48664.381000000001</v>
      </c>
      <c r="CM24" s="44">
        <f t="shared" si="13"/>
        <v>152771.81599999999</v>
      </c>
      <c r="CN24" s="44">
        <f t="shared" si="14"/>
        <v>201436.19699999999</v>
      </c>
      <c r="CO24" s="92">
        <f t="shared" si="30"/>
        <v>0.24158707186077388</v>
      </c>
      <c r="CP24" s="88">
        <f t="shared" si="31"/>
        <v>1364.3810000000001</v>
      </c>
      <c r="CQ24" s="52">
        <f t="shared" si="32"/>
        <v>2771.8159999999998</v>
      </c>
      <c r="CR24" s="52">
        <f t="shared" si="15"/>
        <v>4136.1970000000001</v>
      </c>
      <c r="CS24" s="111">
        <f t="shared" ref="CS24:CS91" si="43">CP24/CR24</f>
        <v>0.32986364044072369</v>
      </c>
      <c r="CT24" s="88">
        <f t="shared" si="33"/>
        <v>47300</v>
      </c>
      <c r="CU24" s="52">
        <f t="shared" si="34"/>
        <v>150000</v>
      </c>
      <c r="CV24" s="52">
        <f t="shared" si="16"/>
        <v>197300</v>
      </c>
      <c r="CW24" s="91">
        <f t="shared" si="35"/>
        <v>0.23973644196654839</v>
      </c>
      <c r="CX24" s="88">
        <f t="shared" si="36"/>
        <v>39364.381000000001</v>
      </c>
      <c r="CY24" s="44">
        <f t="shared" si="37"/>
        <v>4371.8159999999998</v>
      </c>
      <c r="CZ24" s="44">
        <f t="shared" si="17"/>
        <v>43736.197</v>
      </c>
      <c r="DA24" s="122">
        <f t="array" ref="DA24:DB24">CX24:CY24/CZ24</f>
        <v>0.90004124043981237</v>
      </c>
      <c r="DB24" s="122">
        <v>9.9958759560187641E-2</v>
      </c>
      <c r="DC24" s="88">
        <f t="shared" si="38"/>
        <v>9300</v>
      </c>
      <c r="DD24" s="44">
        <f t="shared" si="39"/>
        <v>150000</v>
      </c>
      <c r="DE24" s="44">
        <f t="shared" si="40"/>
        <v>159300</v>
      </c>
      <c r="DF24" s="122">
        <f t="array" ref="DF24:DG24">DC24:DD24/DE24</f>
        <v>5.8380414312617701E-2</v>
      </c>
      <c r="DG24" s="122">
        <v>0.94161958568738224</v>
      </c>
      <c r="DH24" s="88">
        <f t="shared" si="21"/>
        <v>48664.381000000001</v>
      </c>
      <c r="DI24" s="44">
        <f t="shared" si="41"/>
        <v>154371.81599999999</v>
      </c>
      <c r="DJ24" s="44">
        <f t="shared" si="42"/>
        <v>203036.19699999999</v>
      </c>
      <c r="DK24" s="122">
        <f t="array" ref="DK24:DL24">DH24:DI24/DJ24</f>
        <v>0.23968327677059478</v>
      </c>
      <c r="DL24" s="122">
        <v>0.76031672322940524</v>
      </c>
      <c r="DM24" s="47"/>
      <c r="DN24" s="47"/>
      <c r="DO24" s="47"/>
      <c r="DP24" s="47"/>
      <c r="DQ24" s="47"/>
      <c r="DR24" s="47"/>
      <c r="DS24" s="47"/>
      <c r="DT24" s="47"/>
      <c r="DU24" s="47"/>
      <c r="DV24" s="47"/>
      <c r="DW24" s="47"/>
      <c r="DX24" s="47"/>
      <c r="DY24" s="47"/>
      <c r="DZ24" s="47"/>
      <c r="EA24" s="47"/>
      <c r="EB24" s="47"/>
      <c r="EC24" s="47"/>
      <c r="ED24" s="47"/>
      <c r="EE24" s="47"/>
      <c r="EF24" s="47"/>
    </row>
    <row r="25" spans="1:136" s="24" customFormat="1" ht="12.75" customHeight="1">
      <c r="A25" s="82">
        <v>1949</v>
      </c>
      <c r="B25" s="83">
        <v>10.458</v>
      </c>
      <c r="C25" s="83">
        <f t="shared" si="0"/>
        <v>10.386498374450181</v>
      </c>
      <c r="D25" s="74">
        <v>46993</v>
      </c>
      <c r="E25" s="45">
        <v>0</v>
      </c>
      <c r="F25" s="45">
        <v>0</v>
      </c>
      <c r="G25" s="45">
        <v>0</v>
      </c>
      <c r="H25" s="45">
        <v>0</v>
      </c>
      <c r="I25" s="45">
        <v>2498.402</v>
      </c>
      <c r="J25" s="45">
        <v>3450.1750000000002</v>
      </c>
      <c r="K25" s="45">
        <v>5948.5770000000002</v>
      </c>
      <c r="L25" s="45">
        <v>0</v>
      </c>
      <c r="M25" s="45">
        <v>0</v>
      </c>
      <c r="N25" s="45">
        <v>0</v>
      </c>
      <c r="O25" s="45">
        <v>0</v>
      </c>
      <c r="P25" s="45">
        <v>0</v>
      </c>
      <c r="Q25" s="45">
        <v>0</v>
      </c>
      <c r="R25" s="45">
        <v>0</v>
      </c>
      <c r="S25" s="45">
        <v>0</v>
      </c>
      <c r="T25" s="45">
        <v>0</v>
      </c>
      <c r="U25" s="45">
        <v>0</v>
      </c>
      <c r="V25" s="45">
        <v>0</v>
      </c>
      <c r="W25" s="45">
        <v>0</v>
      </c>
      <c r="X25" s="45">
        <v>0</v>
      </c>
      <c r="Y25" s="45">
        <v>0</v>
      </c>
      <c r="Z25" s="45">
        <v>0</v>
      </c>
      <c r="AA25" s="48">
        <v>0</v>
      </c>
      <c r="AB25" s="48">
        <v>0</v>
      </c>
      <c r="AC25" s="45">
        <v>0</v>
      </c>
      <c r="AD25" s="45">
        <v>150</v>
      </c>
      <c r="AE25" s="45">
        <v>1350</v>
      </c>
      <c r="AF25" s="45">
        <v>1500</v>
      </c>
      <c r="AG25" s="45">
        <v>1125.0999999999999</v>
      </c>
      <c r="AH25" s="45">
        <v>0</v>
      </c>
      <c r="AI25" s="45">
        <v>0</v>
      </c>
      <c r="AJ25" s="45">
        <f t="shared" si="1"/>
        <v>0</v>
      </c>
      <c r="AK25" s="74">
        <v>0</v>
      </c>
      <c r="AL25" s="52">
        <v>16275</v>
      </c>
      <c r="AM25" s="45">
        <v>262500</v>
      </c>
      <c r="AN25" s="48">
        <v>278775</v>
      </c>
      <c r="AO25" s="74">
        <v>0</v>
      </c>
      <c r="AP25" s="45">
        <v>0</v>
      </c>
      <c r="AQ25" s="45">
        <v>0</v>
      </c>
      <c r="AR25" s="45">
        <v>0</v>
      </c>
      <c r="AS25" s="45">
        <v>0</v>
      </c>
      <c r="AT25" s="45">
        <v>0</v>
      </c>
      <c r="AU25" s="45">
        <v>0</v>
      </c>
      <c r="AV25" s="45">
        <v>0</v>
      </c>
      <c r="AW25" s="45">
        <v>0</v>
      </c>
      <c r="AX25" s="48">
        <v>0</v>
      </c>
      <c r="AY25" s="45">
        <v>0</v>
      </c>
      <c r="AZ25" s="45">
        <v>0</v>
      </c>
      <c r="BA25" s="45">
        <v>0</v>
      </c>
      <c r="BB25" s="45">
        <v>0</v>
      </c>
      <c r="BC25" s="45">
        <v>0</v>
      </c>
      <c r="BD25" s="45">
        <v>0</v>
      </c>
      <c r="BE25" s="45">
        <v>0</v>
      </c>
      <c r="BF25" s="45">
        <v>0</v>
      </c>
      <c r="BG25" s="45">
        <v>0</v>
      </c>
      <c r="BH25" s="45">
        <v>0</v>
      </c>
      <c r="BI25" s="45">
        <v>0</v>
      </c>
      <c r="BJ25" s="45">
        <v>0</v>
      </c>
      <c r="BK25" s="45">
        <v>0</v>
      </c>
      <c r="BL25" s="45">
        <v>0</v>
      </c>
      <c r="BM25" s="45">
        <v>0</v>
      </c>
      <c r="BN25" s="48">
        <v>0</v>
      </c>
      <c r="BO25" s="48">
        <v>0</v>
      </c>
      <c r="BP25" s="45">
        <v>0</v>
      </c>
      <c r="BQ25" s="45">
        <v>0</v>
      </c>
      <c r="BR25" s="45">
        <v>0</v>
      </c>
      <c r="BS25" s="74">
        <f t="shared" si="2"/>
        <v>334341.67700000003</v>
      </c>
      <c r="BT25" s="45">
        <f t="shared" si="3"/>
        <v>0</v>
      </c>
      <c r="BU25" s="45">
        <f t="shared" si="4"/>
        <v>334341.67700000003</v>
      </c>
      <c r="BV25" s="48">
        <f t="shared" si="5"/>
        <v>334341.67700000003</v>
      </c>
      <c r="BW25" s="87">
        <f t="shared" si="6"/>
        <v>65916.402000000002</v>
      </c>
      <c r="BX25" s="48">
        <f t="shared" si="22"/>
        <v>267300.17499999999</v>
      </c>
      <c r="BY25" s="48">
        <f t="shared" si="23"/>
        <v>1125.0999999999999</v>
      </c>
      <c r="BZ25" s="48">
        <f t="shared" si="7"/>
        <v>334341.67699999997</v>
      </c>
      <c r="CA25" s="87">
        <f t="shared" si="24"/>
        <v>0</v>
      </c>
      <c r="CB25" s="48">
        <f t="shared" si="8"/>
        <v>0</v>
      </c>
      <c r="CC25" s="48">
        <f t="shared" si="25"/>
        <v>0</v>
      </c>
      <c r="CD25" s="48">
        <f t="shared" si="26"/>
        <v>0</v>
      </c>
      <c r="CE25" s="87">
        <f t="shared" si="27"/>
        <v>65916.402000000002</v>
      </c>
      <c r="CF25" s="48">
        <f t="shared" si="28"/>
        <v>267300.17499999999</v>
      </c>
      <c r="CG25" s="48">
        <f t="shared" si="29"/>
        <v>1125.0999999999999</v>
      </c>
      <c r="CH25" s="87">
        <f t="shared" si="9"/>
        <v>334341.67699999997</v>
      </c>
      <c r="CI25" s="87">
        <v>65916.402000000002</v>
      </c>
      <c r="CJ25" s="48">
        <f t="shared" si="10"/>
        <v>268425.27499999997</v>
      </c>
      <c r="CK25" s="90">
        <f t="shared" si="11"/>
        <v>0.19715281263005691</v>
      </c>
      <c r="CL25" s="88">
        <f t="shared" si="12"/>
        <v>65916.402000000002</v>
      </c>
      <c r="CM25" s="44">
        <f t="shared" si="13"/>
        <v>267300.17499999999</v>
      </c>
      <c r="CN25" s="44">
        <f t="shared" si="14"/>
        <v>333216.57699999999</v>
      </c>
      <c r="CO25" s="92">
        <f t="shared" si="30"/>
        <v>0.19781849568666568</v>
      </c>
      <c r="CP25" s="88">
        <f t="shared" si="31"/>
        <v>2648.402</v>
      </c>
      <c r="CQ25" s="52">
        <f t="shared" si="32"/>
        <v>4800.1750000000002</v>
      </c>
      <c r="CR25" s="52">
        <f t="shared" si="15"/>
        <v>7448.5770000000002</v>
      </c>
      <c r="CS25" s="111">
        <f t="shared" si="43"/>
        <v>0.35555811532860571</v>
      </c>
      <c r="CT25" s="88">
        <f t="shared" si="33"/>
        <v>63268</v>
      </c>
      <c r="CU25" s="52">
        <f t="shared" si="34"/>
        <v>262500</v>
      </c>
      <c r="CV25" s="52">
        <f t="shared" si="16"/>
        <v>325768</v>
      </c>
      <c r="CW25" s="91">
        <f t="shared" si="35"/>
        <v>0.19421183173301246</v>
      </c>
      <c r="CX25" s="88">
        <f t="shared" si="36"/>
        <v>49641.402000000002</v>
      </c>
      <c r="CY25" s="44">
        <f t="shared" si="37"/>
        <v>5925.2749999999996</v>
      </c>
      <c r="CZ25" s="44">
        <f t="shared" si="17"/>
        <v>55566.677000000003</v>
      </c>
      <c r="DA25" s="122">
        <f t="array" ref="DA25:DB25">CX25:CY25/CZ25</f>
        <v>0.89336639655453931</v>
      </c>
      <c r="DB25" s="122">
        <v>0.10663360344546065</v>
      </c>
      <c r="DC25" s="88">
        <f t="shared" si="38"/>
        <v>16275</v>
      </c>
      <c r="DD25" s="44">
        <f t="shared" si="39"/>
        <v>262499.99999999994</v>
      </c>
      <c r="DE25" s="44">
        <f t="shared" si="40"/>
        <v>278774.99999999994</v>
      </c>
      <c r="DF25" s="122">
        <f t="array" ref="DF25:DG25">DC25:DD25/DE25</f>
        <v>5.8380414312617715E-2</v>
      </c>
      <c r="DG25" s="122">
        <v>0.94161958568738224</v>
      </c>
      <c r="DH25" s="88">
        <f t="shared" si="21"/>
        <v>65916.402000000002</v>
      </c>
      <c r="DI25" s="44">
        <f t="shared" si="41"/>
        <v>268425.27499999997</v>
      </c>
      <c r="DJ25" s="44">
        <f t="shared" si="42"/>
        <v>334341.67699999997</v>
      </c>
      <c r="DK25" s="122">
        <f t="array" ref="DK25:DL25">DH25:DI25/DJ25</f>
        <v>0.19715281263005691</v>
      </c>
      <c r="DL25" s="122">
        <v>0.80284718736994309</v>
      </c>
      <c r="DM25" s="47"/>
      <c r="DN25" s="47"/>
      <c r="DO25" s="47"/>
      <c r="DP25" s="47"/>
      <c r="DQ25" s="47"/>
      <c r="DR25" s="47"/>
      <c r="DS25" s="47"/>
      <c r="DT25" s="47"/>
      <c r="DU25" s="47"/>
      <c r="DV25" s="47"/>
      <c r="DW25" s="47"/>
      <c r="DX25" s="47"/>
      <c r="DY25" s="47"/>
      <c r="DZ25" s="47"/>
      <c r="EA25" s="47"/>
      <c r="EB25" s="47"/>
      <c r="EC25" s="47"/>
      <c r="ED25" s="47"/>
      <c r="EE25" s="47"/>
      <c r="EF25" s="47"/>
    </row>
    <row r="26" spans="1:136" s="24" customFormat="1" ht="12.75" customHeight="1">
      <c r="A26" s="82">
        <v>1950</v>
      </c>
      <c r="B26" s="83">
        <v>10.244</v>
      </c>
      <c r="C26" s="83">
        <f t="shared" si="0"/>
        <v>10.603475204998048</v>
      </c>
      <c r="D26" s="74">
        <v>51825.3</v>
      </c>
      <c r="E26" s="45">
        <v>0</v>
      </c>
      <c r="F26" s="45">
        <v>0</v>
      </c>
      <c r="G26" s="45">
        <v>0</v>
      </c>
      <c r="H26" s="45">
        <v>0</v>
      </c>
      <c r="I26" s="45">
        <v>3948.0230000000001</v>
      </c>
      <c r="J26" s="45">
        <v>5452.0309999999999</v>
      </c>
      <c r="K26" s="45">
        <v>9400.0540000000001</v>
      </c>
      <c r="L26" s="45">
        <v>0</v>
      </c>
      <c r="M26" s="45">
        <v>0</v>
      </c>
      <c r="N26" s="45">
        <v>0</v>
      </c>
      <c r="O26" s="45">
        <v>0</v>
      </c>
      <c r="P26" s="45">
        <v>0</v>
      </c>
      <c r="Q26" s="45">
        <v>0</v>
      </c>
      <c r="R26" s="45">
        <v>0</v>
      </c>
      <c r="S26" s="45">
        <v>0</v>
      </c>
      <c r="T26" s="45">
        <v>0</v>
      </c>
      <c r="U26" s="45">
        <v>0</v>
      </c>
      <c r="V26" s="45">
        <v>0</v>
      </c>
      <c r="W26" s="45">
        <v>0</v>
      </c>
      <c r="X26" s="45">
        <v>0</v>
      </c>
      <c r="Y26" s="45">
        <v>0</v>
      </c>
      <c r="Z26" s="45">
        <v>0</v>
      </c>
      <c r="AA26" s="48">
        <v>0</v>
      </c>
      <c r="AB26" s="48">
        <v>0</v>
      </c>
      <c r="AC26" s="45">
        <v>0</v>
      </c>
      <c r="AD26" s="45">
        <v>0</v>
      </c>
      <c r="AE26" s="45">
        <v>0</v>
      </c>
      <c r="AF26" s="45">
        <v>0</v>
      </c>
      <c r="AG26" s="45">
        <v>1225</v>
      </c>
      <c r="AH26" s="45">
        <v>0</v>
      </c>
      <c r="AI26" s="45">
        <v>0</v>
      </c>
      <c r="AJ26" s="45">
        <f t="shared" si="1"/>
        <v>0</v>
      </c>
      <c r="AK26" s="74">
        <v>0</v>
      </c>
      <c r="AL26" s="52">
        <v>18600</v>
      </c>
      <c r="AM26" s="45">
        <v>300000</v>
      </c>
      <c r="AN26" s="48">
        <v>318600</v>
      </c>
      <c r="AO26" s="74">
        <v>0</v>
      </c>
      <c r="AP26" s="45">
        <v>0</v>
      </c>
      <c r="AQ26" s="45">
        <v>0</v>
      </c>
      <c r="AR26" s="45">
        <v>0</v>
      </c>
      <c r="AS26" s="45">
        <v>0</v>
      </c>
      <c r="AT26" s="45">
        <v>0</v>
      </c>
      <c r="AU26" s="45">
        <v>0</v>
      </c>
      <c r="AV26" s="45">
        <v>0</v>
      </c>
      <c r="AW26" s="45">
        <v>0</v>
      </c>
      <c r="AX26" s="48">
        <v>0</v>
      </c>
      <c r="AY26" s="45">
        <v>0</v>
      </c>
      <c r="AZ26" s="45">
        <v>0</v>
      </c>
      <c r="BA26" s="45">
        <v>0</v>
      </c>
      <c r="BB26" s="45">
        <v>0</v>
      </c>
      <c r="BC26" s="45">
        <v>0</v>
      </c>
      <c r="BD26" s="45">
        <v>0</v>
      </c>
      <c r="BE26" s="45">
        <v>0</v>
      </c>
      <c r="BF26" s="45">
        <v>0</v>
      </c>
      <c r="BG26" s="45">
        <v>0</v>
      </c>
      <c r="BH26" s="45">
        <v>0</v>
      </c>
      <c r="BI26" s="45">
        <v>0</v>
      </c>
      <c r="BJ26" s="45">
        <v>0</v>
      </c>
      <c r="BK26" s="45">
        <v>0</v>
      </c>
      <c r="BL26" s="45">
        <v>0</v>
      </c>
      <c r="BM26" s="45">
        <v>0</v>
      </c>
      <c r="BN26" s="48">
        <v>0</v>
      </c>
      <c r="BO26" s="48">
        <v>0</v>
      </c>
      <c r="BP26" s="45">
        <v>0</v>
      </c>
      <c r="BQ26" s="45">
        <v>0</v>
      </c>
      <c r="BR26" s="45">
        <v>0</v>
      </c>
      <c r="BS26" s="74">
        <f t="shared" si="2"/>
        <v>381050.35399999999</v>
      </c>
      <c r="BT26" s="45">
        <f t="shared" si="3"/>
        <v>0</v>
      </c>
      <c r="BU26" s="45">
        <f t="shared" si="4"/>
        <v>381050.35399999999</v>
      </c>
      <c r="BV26" s="48">
        <f t="shared" si="5"/>
        <v>381050.35399999999</v>
      </c>
      <c r="BW26" s="87">
        <f t="shared" si="6"/>
        <v>74373.323000000004</v>
      </c>
      <c r="BX26" s="48">
        <f t="shared" si="22"/>
        <v>305452.03100000002</v>
      </c>
      <c r="BY26" s="48">
        <f t="shared" si="23"/>
        <v>1225</v>
      </c>
      <c r="BZ26" s="48">
        <f t="shared" si="7"/>
        <v>381050.35400000005</v>
      </c>
      <c r="CA26" s="87">
        <f t="shared" si="24"/>
        <v>0</v>
      </c>
      <c r="CB26" s="48">
        <f t="shared" si="8"/>
        <v>0</v>
      </c>
      <c r="CC26" s="48">
        <f t="shared" si="25"/>
        <v>0</v>
      </c>
      <c r="CD26" s="48">
        <f t="shared" si="26"/>
        <v>0</v>
      </c>
      <c r="CE26" s="87">
        <f t="shared" si="27"/>
        <v>74373.323000000004</v>
      </c>
      <c r="CF26" s="48">
        <f t="shared" si="28"/>
        <v>305452.03100000002</v>
      </c>
      <c r="CG26" s="48">
        <f t="shared" si="29"/>
        <v>1225</v>
      </c>
      <c r="CH26" s="87">
        <f t="shared" si="9"/>
        <v>381050.35400000005</v>
      </c>
      <c r="CI26" s="87">
        <v>74373.323000000004</v>
      </c>
      <c r="CJ26" s="48">
        <f t="shared" si="10"/>
        <v>306677.03100000008</v>
      </c>
      <c r="CK26" s="90">
        <f t="shared" si="11"/>
        <v>0.19517977668641662</v>
      </c>
      <c r="CL26" s="88">
        <f t="shared" si="12"/>
        <v>74373.323000000004</v>
      </c>
      <c r="CM26" s="44">
        <f t="shared" si="13"/>
        <v>305452.03100000008</v>
      </c>
      <c r="CN26" s="44">
        <f t="shared" si="14"/>
        <v>379825.35400000005</v>
      </c>
      <c r="CO26" s="92">
        <f t="shared" si="30"/>
        <v>0.19580926395977241</v>
      </c>
      <c r="CP26" s="88">
        <f t="shared" si="31"/>
        <v>3948.0230000000001</v>
      </c>
      <c r="CQ26" s="52">
        <f t="shared" si="32"/>
        <v>5452.0309999999999</v>
      </c>
      <c r="CR26" s="52">
        <f t="shared" si="15"/>
        <v>9400.0540000000001</v>
      </c>
      <c r="CS26" s="111">
        <f t="shared" si="43"/>
        <v>0.42000003404235764</v>
      </c>
      <c r="CT26" s="88">
        <f t="shared" si="33"/>
        <v>70425.3</v>
      </c>
      <c r="CU26" s="52">
        <f t="shared" si="34"/>
        <v>300000.00000000006</v>
      </c>
      <c r="CV26" s="52">
        <f t="shared" si="16"/>
        <v>370425.30000000005</v>
      </c>
      <c r="CW26" s="91">
        <f t="shared" si="35"/>
        <v>0.19012011328599854</v>
      </c>
      <c r="CX26" s="88">
        <f t="shared" si="36"/>
        <v>55773.323000000004</v>
      </c>
      <c r="CY26" s="44">
        <f t="shared" si="37"/>
        <v>6677.0309999999999</v>
      </c>
      <c r="CZ26" s="44">
        <f t="shared" si="17"/>
        <v>62450.354000000007</v>
      </c>
      <c r="DA26" s="122">
        <f t="array" ref="DA26:DB26">CX26:CY26/CZ26</f>
        <v>0.89308257564080418</v>
      </c>
      <c r="DB26" s="122">
        <v>0.10691742435919577</v>
      </c>
      <c r="DC26" s="88">
        <f t="shared" si="38"/>
        <v>18600</v>
      </c>
      <c r="DD26" s="44">
        <f t="shared" si="39"/>
        <v>300000.00000000006</v>
      </c>
      <c r="DE26" s="44">
        <f t="shared" si="40"/>
        <v>318600.00000000006</v>
      </c>
      <c r="DF26" s="122">
        <f t="array" ref="DF26:DG26">DC26:DD26/DE26</f>
        <v>5.8380414312617694E-2</v>
      </c>
      <c r="DG26" s="122">
        <v>0.94161958568738235</v>
      </c>
      <c r="DH26" s="88">
        <f t="shared" si="21"/>
        <v>74373.323000000004</v>
      </c>
      <c r="DI26" s="44">
        <f t="shared" si="41"/>
        <v>306677.03100000008</v>
      </c>
      <c r="DJ26" s="44">
        <f t="shared" si="42"/>
        <v>381050.35400000005</v>
      </c>
      <c r="DK26" s="122">
        <f t="array" ref="DK26:DL26">DH26:DI26/DJ26</f>
        <v>0.19517977668641662</v>
      </c>
      <c r="DL26" s="122">
        <v>0.80482022331358349</v>
      </c>
      <c r="DM26" s="47"/>
      <c r="DN26" s="47"/>
      <c r="DO26" s="47"/>
      <c r="DP26" s="47"/>
      <c r="DQ26" s="47"/>
      <c r="DR26" s="47"/>
      <c r="DS26" s="47"/>
      <c r="DT26" s="47"/>
      <c r="DU26" s="47"/>
      <c r="DV26" s="47"/>
      <c r="DW26" s="47"/>
      <c r="DX26" s="47"/>
      <c r="DY26" s="47"/>
      <c r="DZ26" s="47"/>
      <c r="EA26" s="47"/>
      <c r="EB26" s="47"/>
      <c r="EC26" s="47"/>
      <c r="ED26" s="47"/>
      <c r="EE26" s="47"/>
      <c r="EF26" s="47"/>
    </row>
    <row r="27" spans="1:136" s="24" customFormat="1" ht="12.75" customHeight="1">
      <c r="A27" s="82">
        <v>1951</v>
      </c>
      <c r="B27" s="83">
        <v>10.789</v>
      </c>
      <c r="C27" s="83">
        <f t="shared" si="0"/>
        <v>10.067846881082584</v>
      </c>
      <c r="D27" s="74">
        <v>55465.175000000003</v>
      </c>
      <c r="E27" s="45">
        <v>0</v>
      </c>
      <c r="F27" s="45">
        <v>0</v>
      </c>
      <c r="G27" s="45">
        <v>0</v>
      </c>
      <c r="H27" s="45">
        <v>0</v>
      </c>
      <c r="I27" s="45">
        <v>4317.29</v>
      </c>
      <c r="J27" s="45">
        <v>5961.9720000000007</v>
      </c>
      <c r="K27" s="45">
        <v>10279.262000000001</v>
      </c>
      <c r="L27" s="45">
        <v>0</v>
      </c>
      <c r="M27" s="45">
        <v>0</v>
      </c>
      <c r="N27" s="45">
        <v>0</v>
      </c>
      <c r="O27" s="45">
        <v>0</v>
      </c>
      <c r="P27" s="45">
        <v>0</v>
      </c>
      <c r="Q27" s="45">
        <v>0</v>
      </c>
      <c r="R27" s="45">
        <v>0</v>
      </c>
      <c r="S27" s="45">
        <v>0</v>
      </c>
      <c r="T27" s="45">
        <v>0</v>
      </c>
      <c r="U27" s="45">
        <v>0</v>
      </c>
      <c r="V27" s="45">
        <v>0</v>
      </c>
      <c r="W27" s="45">
        <v>0</v>
      </c>
      <c r="X27" s="45">
        <v>0</v>
      </c>
      <c r="Y27" s="45">
        <v>0</v>
      </c>
      <c r="Z27" s="45">
        <v>0</v>
      </c>
      <c r="AA27" s="48">
        <v>0</v>
      </c>
      <c r="AB27" s="48">
        <v>0</v>
      </c>
      <c r="AC27" s="45">
        <v>0</v>
      </c>
      <c r="AD27" s="45">
        <v>18.55</v>
      </c>
      <c r="AE27" s="45">
        <v>166.95</v>
      </c>
      <c r="AF27" s="45">
        <v>185.5</v>
      </c>
      <c r="AG27" s="45">
        <v>0</v>
      </c>
      <c r="AH27" s="45">
        <v>0</v>
      </c>
      <c r="AI27" s="45">
        <v>0</v>
      </c>
      <c r="AJ27" s="45">
        <f t="shared" si="1"/>
        <v>0</v>
      </c>
      <c r="AK27" s="74">
        <v>0</v>
      </c>
      <c r="AL27" s="52">
        <v>17670</v>
      </c>
      <c r="AM27" s="45">
        <v>285000</v>
      </c>
      <c r="AN27" s="48">
        <v>302670</v>
      </c>
      <c r="AO27" s="74">
        <v>0</v>
      </c>
      <c r="AP27" s="45">
        <v>0</v>
      </c>
      <c r="AQ27" s="45">
        <v>0</v>
      </c>
      <c r="AR27" s="45">
        <v>0</v>
      </c>
      <c r="AS27" s="45">
        <v>0</v>
      </c>
      <c r="AT27" s="45">
        <v>0</v>
      </c>
      <c r="AU27" s="45">
        <v>0</v>
      </c>
      <c r="AV27" s="45">
        <v>0</v>
      </c>
      <c r="AW27" s="45">
        <v>0</v>
      </c>
      <c r="AX27" s="48">
        <v>0</v>
      </c>
      <c r="AY27" s="45">
        <v>0</v>
      </c>
      <c r="AZ27" s="45">
        <v>0</v>
      </c>
      <c r="BA27" s="45">
        <v>0</v>
      </c>
      <c r="BB27" s="45">
        <v>0</v>
      </c>
      <c r="BC27" s="45">
        <v>0</v>
      </c>
      <c r="BD27" s="45">
        <v>0</v>
      </c>
      <c r="BE27" s="45">
        <v>0</v>
      </c>
      <c r="BF27" s="45">
        <v>0</v>
      </c>
      <c r="BG27" s="45">
        <v>0</v>
      </c>
      <c r="BH27" s="45">
        <v>0</v>
      </c>
      <c r="BI27" s="45">
        <v>0</v>
      </c>
      <c r="BJ27" s="45">
        <v>0</v>
      </c>
      <c r="BK27" s="45">
        <v>0</v>
      </c>
      <c r="BL27" s="45">
        <v>0</v>
      </c>
      <c r="BM27" s="45">
        <v>0</v>
      </c>
      <c r="BN27" s="48">
        <v>0</v>
      </c>
      <c r="BO27" s="48">
        <v>0</v>
      </c>
      <c r="BP27" s="45">
        <v>0</v>
      </c>
      <c r="BQ27" s="45">
        <v>0</v>
      </c>
      <c r="BR27" s="45">
        <v>0</v>
      </c>
      <c r="BS27" s="74">
        <f t="shared" si="2"/>
        <v>368599.93700000003</v>
      </c>
      <c r="BT27" s="45">
        <f t="shared" si="3"/>
        <v>0</v>
      </c>
      <c r="BU27" s="45">
        <f t="shared" si="4"/>
        <v>368599.93700000003</v>
      </c>
      <c r="BV27" s="48">
        <f t="shared" si="5"/>
        <v>368599.93700000003</v>
      </c>
      <c r="BW27" s="87">
        <f t="shared" si="6"/>
        <v>77471.015000000014</v>
      </c>
      <c r="BX27" s="48">
        <f t="shared" si="22"/>
        <v>291128.92200000002</v>
      </c>
      <c r="BY27" s="48">
        <f t="shared" si="23"/>
        <v>0</v>
      </c>
      <c r="BZ27" s="48">
        <f t="shared" si="7"/>
        <v>368599.93700000003</v>
      </c>
      <c r="CA27" s="87">
        <f t="shared" si="24"/>
        <v>0</v>
      </c>
      <c r="CB27" s="48">
        <f t="shared" si="8"/>
        <v>0</v>
      </c>
      <c r="CC27" s="48">
        <f t="shared" si="25"/>
        <v>0</v>
      </c>
      <c r="CD27" s="48">
        <f t="shared" si="26"/>
        <v>0</v>
      </c>
      <c r="CE27" s="87">
        <f t="shared" si="27"/>
        <v>77471.015000000014</v>
      </c>
      <c r="CF27" s="48">
        <f t="shared" si="28"/>
        <v>291128.92200000002</v>
      </c>
      <c r="CG27" s="48">
        <f t="shared" si="29"/>
        <v>0</v>
      </c>
      <c r="CH27" s="87">
        <f t="shared" si="9"/>
        <v>368599.93700000003</v>
      </c>
      <c r="CI27" s="87">
        <v>77471.015000000014</v>
      </c>
      <c r="CJ27" s="48">
        <f t="shared" si="10"/>
        <v>291128.92200000002</v>
      </c>
      <c r="CK27" s="90">
        <f t="shared" si="11"/>
        <v>0.21017641953639293</v>
      </c>
      <c r="CL27" s="88">
        <f t="shared" si="12"/>
        <v>77471.015000000014</v>
      </c>
      <c r="CM27" s="44">
        <f t="shared" si="13"/>
        <v>291128.92200000002</v>
      </c>
      <c r="CN27" s="44">
        <f t="shared" si="14"/>
        <v>368599.93700000003</v>
      </c>
      <c r="CO27" s="92">
        <f t="shared" si="30"/>
        <v>0.21017641953639293</v>
      </c>
      <c r="CP27" s="88">
        <f t="shared" si="31"/>
        <v>4335.84</v>
      </c>
      <c r="CQ27" s="52">
        <f t="shared" si="32"/>
        <v>6128.9220000000005</v>
      </c>
      <c r="CR27" s="52">
        <f t="shared" si="15"/>
        <v>10464.762000000001</v>
      </c>
      <c r="CS27" s="111">
        <f t="shared" si="43"/>
        <v>0.41432762637124476</v>
      </c>
      <c r="CT27" s="88">
        <f t="shared" si="33"/>
        <v>73135.175000000017</v>
      </c>
      <c r="CU27" s="52">
        <f t="shared" si="34"/>
        <v>285000</v>
      </c>
      <c r="CV27" s="52">
        <f t="shared" si="16"/>
        <v>358135.17500000005</v>
      </c>
      <c r="CW27" s="91">
        <f t="shared" si="35"/>
        <v>0.20421109152431063</v>
      </c>
      <c r="CX27" s="88">
        <f t="shared" si="36"/>
        <v>59801.015000000007</v>
      </c>
      <c r="CY27" s="44">
        <f t="shared" si="37"/>
        <v>6128.9220000000005</v>
      </c>
      <c r="CZ27" s="44">
        <f t="shared" si="17"/>
        <v>65929.937000000005</v>
      </c>
      <c r="DA27" s="122">
        <f t="array" ref="DA27:DB27">CX27:CY27/CZ27</f>
        <v>0.9070388615720959</v>
      </c>
      <c r="DB27" s="122">
        <v>9.2961138427904155E-2</v>
      </c>
      <c r="DC27" s="88">
        <f t="shared" si="38"/>
        <v>17670.000000000007</v>
      </c>
      <c r="DD27" s="44">
        <f t="shared" si="39"/>
        <v>285000</v>
      </c>
      <c r="DE27" s="44">
        <f t="shared" si="40"/>
        <v>302670</v>
      </c>
      <c r="DF27" s="122">
        <f t="array" ref="DF27:DG27">DC27:DD27/DE27</f>
        <v>5.8380414312617729E-2</v>
      </c>
      <c r="DG27" s="122">
        <v>0.94161958568738224</v>
      </c>
      <c r="DH27" s="88">
        <f t="shared" si="21"/>
        <v>77471.015000000014</v>
      </c>
      <c r="DI27" s="44">
        <f t="shared" si="41"/>
        <v>291128.92200000002</v>
      </c>
      <c r="DJ27" s="44">
        <f t="shared" si="42"/>
        <v>368599.93700000003</v>
      </c>
      <c r="DK27" s="122">
        <f t="array" ref="DK27:DL27">DH27:DI27/DJ27</f>
        <v>0.21017641953639293</v>
      </c>
      <c r="DL27" s="122">
        <v>0.78982358046360701</v>
      </c>
      <c r="DM27" s="47"/>
      <c r="DN27" s="47"/>
      <c r="DO27" s="47"/>
      <c r="DP27" s="47"/>
      <c r="DQ27" s="47"/>
      <c r="DR27" s="47"/>
      <c r="DS27" s="47"/>
      <c r="DT27" s="47"/>
      <c r="DU27" s="47"/>
      <c r="DV27" s="47"/>
      <c r="DW27" s="47"/>
      <c r="DX27" s="47"/>
      <c r="DY27" s="47"/>
      <c r="DZ27" s="47"/>
      <c r="EA27" s="47"/>
      <c r="EB27" s="47"/>
      <c r="EC27" s="47"/>
      <c r="ED27" s="47"/>
      <c r="EE27" s="47"/>
      <c r="EF27" s="47"/>
    </row>
    <row r="28" spans="1:136" s="24" customFormat="1" ht="12.75" customHeight="1">
      <c r="A28" s="82">
        <v>1952</v>
      </c>
      <c r="B28" s="83">
        <v>11.355</v>
      </c>
      <c r="C28" s="83">
        <f t="shared" si="0"/>
        <v>9.5660061646851595</v>
      </c>
      <c r="D28" s="74">
        <v>64434.991000000002</v>
      </c>
      <c r="E28" s="45">
        <v>0</v>
      </c>
      <c r="F28" s="45">
        <v>0</v>
      </c>
      <c r="G28" s="45">
        <v>0</v>
      </c>
      <c r="H28" s="45">
        <v>0</v>
      </c>
      <c r="I28" s="45">
        <v>2680.2690000000002</v>
      </c>
      <c r="J28" s="45">
        <v>3701.3250000000003</v>
      </c>
      <c r="K28" s="45">
        <v>6381.594000000001</v>
      </c>
      <c r="L28" s="45">
        <v>0</v>
      </c>
      <c r="M28" s="45">
        <v>0</v>
      </c>
      <c r="N28" s="45">
        <v>0</v>
      </c>
      <c r="O28" s="45">
        <v>0</v>
      </c>
      <c r="P28" s="45">
        <v>0</v>
      </c>
      <c r="Q28" s="45">
        <v>0</v>
      </c>
      <c r="R28" s="45">
        <v>0</v>
      </c>
      <c r="S28" s="45">
        <v>0</v>
      </c>
      <c r="T28" s="45">
        <v>0</v>
      </c>
      <c r="U28" s="45">
        <v>0</v>
      </c>
      <c r="V28" s="45">
        <v>0</v>
      </c>
      <c r="W28" s="45">
        <v>0</v>
      </c>
      <c r="X28" s="45">
        <v>0</v>
      </c>
      <c r="Y28" s="45">
        <v>0</v>
      </c>
      <c r="Z28" s="45">
        <v>0</v>
      </c>
      <c r="AA28" s="48">
        <v>0</v>
      </c>
      <c r="AB28" s="48">
        <v>0</v>
      </c>
      <c r="AC28" s="45">
        <v>0</v>
      </c>
      <c r="AD28" s="45">
        <v>38.201999999999998</v>
      </c>
      <c r="AE28" s="45">
        <v>197.297</v>
      </c>
      <c r="AF28" s="45">
        <v>235.499</v>
      </c>
      <c r="AG28" s="45">
        <v>0</v>
      </c>
      <c r="AH28" s="45">
        <v>0</v>
      </c>
      <c r="AI28" s="45">
        <v>0</v>
      </c>
      <c r="AJ28" s="45">
        <f t="shared" si="1"/>
        <v>0</v>
      </c>
      <c r="AK28" s="74">
        <v>0</v>
      </c>
      <c r="AL28" s="52">
        <v>15903</v>
      </c>
      <c r="AM28" s="45">
        <v>256500</v>
      </c>
      <c r="AN28" s="48">
        <v>272403</v>
      </c>
      <c r="AO28" s="74">
        <v>0</v>
      </c>
      <c r="AP28" s="45">
        <v>0</v>
      </c>
      <c r="AQ28" s="45">
        <v>0</v>
      </c>
      <c r="AR28" s="45">
        <v>0</v>
      </c>
      <c r="AS28" s="45">
        <v>0</v>
      </c>
      <c r="AT28" s="45">
        <v>0</v>
      </c>
      <c r="AU28" s="45">
        <v>0</v>
      </c>
      <c r="AV28" s="45">
        <v>0</v>
      </c>
      <c r="AW28" s="45">
        <v>0</v>
      </c>
      <c r="AX28" s="48">
        <v>0</v>
      </c>
      <c r="AY28" s="45">
        <v>0</v>
      </c>
      <c r="AZ28" s="45">
        <v>0</v>
      </c>
      <c r="BA28" s="45">
        <v>0</v>
      </c>
      <c r="BB28" s="45">
        <v>0</v>
      </c>
      <c r="BC28" s="45">
        <v>0</v>
      </c>
      <c r="BD28" s="45">
        <v>0</v>
      </c>
      <c r="BE28" s="45">
        <v>0</v>
      </c>
      <c r="BF28" s="45">
        <v>0</v>
      </c>
      <c r="BG28" s="45">
        <v>0</v>
      </c>
      <c r="BH28" s="45">
        <v>0</v>
      </c>
      <c r="BI28" s="45">
        <v>0</v>
      </c>
      <c r="BJ28" s="45">
        <v>0</v>
      </c>
      <c r="BK28" s="45">
        <v>0</v>
      </c>
      <c r="BL28" s="45">
        <v>0</v>
      </c>
      <c r="BM28" s="45">
        <v>0</v>
      </c>
      <c r="BN28" s="48">
        <v>0</v>
      </c>
      <c r="BO28" s="48">
        <v>0</v>
      </c>
      <c r="BP28" s="45">
        <v>0</v>
      </c>
      <c r="BQ28" s="45">
        <v>0</v>
      </c>
      <c r="BR28" s="45">
        <v>0</v>
      </c>
      <c r="BS28" s="74">
        <f t="shared" si="2"/>
        <v>343455.08400000003</v>
      </c>
      <c r="BT28" s="45">
        <f t="shared" si="3"/>
        <v>0</v>
      </c>
      <c r="BU28" s="45">
        <f t="shared" si="4"/>
        <v>343455.08400000003</v>
      </c>
      <c r="BV28" s="48">
        <f t="shared" si="5"/>
        <v>343455.08400000003</v>
      </c>
      <c r="BW28" s="87">
        <f t="shared" si="6"/>
        <v>83056.462000000014</v>
      </c>
      <c r="BX28" s="48">
        <f t="shared" si="22"/>
        <v>260398.622</v>
      </c>
      <c r="BY28" s="48">
        <f t="shared" si="23"/>
        <v>0</v>
      </c>
      <c r="BZ28" s="48">
        <f t="shared" si="7"/>
        <v>343455.08400000003</v>
      </c>
      <c r="CA28" s="87">
        <f t="shared" si="24"/>
        <v>0</v>
      </c>
      <c r="CB28" s="48">
        <f t="shared" si="8"/>
        <v>0</v>
      </c>
      <c r="CC28" s="48">
        <f t="shared" si="25"/>
        <v>0</v>
      </c>
      <c r="CD28" s="48">
        <f t="shared" si="26"/>
        <v>0</v>
      </c>
      <c r="CE28" s="87">
        <f t="shared" si="27"/>
        <v>83056.462000000014</v>
      </c>
      <c r="CF28" s="48">
        <f t="shared" si="28"/>
        <v>260398.622</v>
      </c>
      <c r="CG28" s="48">
        <f t="shared" si="29"/>
        <v>0</v>
      </c>
      <c r="CH28" s="87">
        <f t="shared" si="9"/>
        <v>343455.08400000003</v>
      </c>
      <c r="CI28" s="87">
        <v>83056.462000000014</v>
      </c>
      <c r="CJ28" s="48">
        <f t="shared" si="10"/>
        <v>260398.62200000003</v>
      </c>
      <c r="CK28" s="90">
        <f t="shared" si="11"/>
        <v>0.2418262703602897</v>
      </c>
      <c r="CL28" s="88">
        <f t="shared" si="12"/>
        <v>83056.462000000014</v>
      </c>
      <c r="CM28" s="44">
        <f t="shared" si="13"/>
        <v>260398.62200000003</v>
      </c>
      <c r="CN28" s="44">
        <f t="shared" si="14"/>
        <v>343455.08400000003</v>
      </c>
      <c r="CO28" s="92">
        <f t="shared" si="30"/>
        <v>0.2418262703602897</v>
      </c>
      <c r="CP28" s="88">
        <f t="shared" si="31"/>
        <v>2718.4710000000005</v>
      </c>
      <c r="CQ28" s="52">
        <f t="shared" si="32"/>
        <v>3898.6220000000003</v>
      </c>
      <c r="CR28" s="52">
        <f t="shared" si="15"/>
        <v>6617.0930000000008</v>
      </c>
      <c r="CS28" s="111">
        <f t="shared" si="43"/>
        <v>0.41082556947590132</v>
      </c>
      <c r="CT28" s="88">
        <f t="shared" si="33"/>
        <v>80337.991000000009</v>
      </c>
      <c r="CU28" s="52">
        <f t="shared" si="34"/>
        <v>256500.00000000003</v>
      </c>
      <c r="CV28" s="52">
        <f t="shared" si="16"/>
        <v>336837.99100000004</v>
      </c>
      <c r="CW28" s="91">
        <f t="shared" si="35"/>
        <v>0.23850632394966398</v>
      </c>
      <c r="CX28" s="88">
        <f t="shared" si="36"/>
        <v>67153.462000000014</v>
      </c>
      <c r="CY28" s="44">
        <f t="shared" si="37"/>
        <v>3898.6220000000003</v>
      </c>
      <c r="CZ28" s="44">
        <f t="shared" si="17"/>
        <v>71052.084000000017</v>
      </c>
      <c r="DA28" s="122">
        <f t="array" ref="DA28:DB28">CX28:CY28/CZ28</f>
        <v>0.94513008232101958</v>
      </c>
      <c r="DB28" s="122">
        <v>5.4869917678980383E-2</v>
      </c>
      <c r="DC28" s="88">
        <f t="shared" si="38"/>
        <v>15903</v>
      </c>
      <c r="DD28" s="44">
        <f t="shared" si="39"/>
        <v>256500.00000000003</v>
      </c>
      <c r="DE28" s="44">
        <f t="shared" si="40"/>
        <v>272403</v>
      </c>
      <c r="DF28" s="122">
        <f t="array" ref="DF28:DG28">DC28:DD28/DE28</f>
        <v>5.8380414312617701E-2</v>
      </c>
      <c r="DG28" s="122">
        <v>0.94161958568738235</v>
      </c>
      <c r="DH28" s="88">
        <f t="shared" si="21"/>
        <v>83056.462000000014</v>
      </c>
      <c r="DI28" s="44">
        <f t="shared" si="41"/>
        <v>260398.62200000003</v>
      </c>
      <c r="DJ28" s="44">
        <f t="shared" si="42"/>
        <v>343455.08400000003</v>
      </c>
      <c r="DK28" s="122">
        <f t="array" ref="DK28:DL28">DH28:DI28/DJ28</f>
        <v>0.2418262703602897</v>
      </c>
      <c r="DL28" s="122">
        <v>0.7581737296397103</v>
      </c>
      <c r="DM28" s="47"/>
      <c r="DN28" s="47"/>
      <c r="DO28" s="47"/>
      <c r="DP28" s="47"/>
      <c r="DQ28" s="47"/>
      <c r="DR28" s="47"/>
      <c r="DS28" s="47"/>
      <c r="DT28" s="47"/>
      <c r="DU28" s="47"/>
      <c r="DV28" s="47"/>
      <c r="DW28" s="47"/>
      <c r="DX28" s="47"/>
      <c r="DY28" s="47"/>
      <c r="DZ28" s="47"/>
      <c r="EA28" s="47"/>
      <c r="EB28" s="47"/>
      <c r="EC28" s="47"/>
      <c r="ED28" s="47"/>
      <c r="EE28" s="47"/>
      <c r="EF28" s="47"/>
    </row>
    <row r="29" spans="1:136" s="24" customFormat="1" ht="12.75" customHeight="1">
      <c r="A29" s="82">
        <v>1953</v>
      </c>
      <c r="B29" s="83">
        <v>11.651</v>
      </c>
      <c r="C29" s="83">
        <f t="shared" si="0"/>
        <v>9.3229765685348891</v>
      </c>
      <c r="D29" s="74">
        <v>60210</v>
      </c>
      <c r="E29" s="45">
        <v>0</v>
      </c>
      <c r="F29" s="45">
        <v>0</v>
      </c>
      <c r="G29" s="45">
        <v>0</v>
      </c>
      <c r="H29" s="45">
        <v>0</v>
      </c>
      <c r="I29" s="45">
        <v>3258.009</v>
      </c>
      <c r="J29" s="45">
        <v>4499.1549999999997</v>
      </c>
      <c r="K29" s="45">
        <v>7757.1639999999998</v>
      </c>
      <c r="L29" s="45">
        <v>0</v>
      </c>
      <c r="M29" s="45">
        <v>0</v>
      </c>
      <c r="N29" s="45">
        <v>0</v>
      </c>
      <c r="O29" s="45">
        <v>0</v>
      </c>
      <c r="P29" s="45">
        <v>0</v>
      </c>
      <c r="Q29" s="45">
        <v>0</v>
      </c>
      <c r="R29" s="45">
        <v>0</v>
      </c>
      <c r="S29" s="45">
        <v>0</v>
      </c>
      <c r="T29" s="45">
        <v>0</v>
      </c>
      <c r="U29" s="45">
        <v>0</v>
      </c>
      <c r="V29" s="45">
        <v>0</v>
      </c>
      <c r="W29" s="45">
        <v>0</v>
      </c>
      <c r="X29" s="45">
        <v>0</v>
      </c>
      <c r="Y29" s="45">
        <v>0</v>
      </c>
      <c r="Z29" s="45">
        <v>0</v>
      </c>
      <c r="AA29" s="48">
        <v>0</v>
      </c>
      <c r="AB29" s="48">
        <v>0</v>
      </c>
      <c r="AC29" s="45">
        <v>0</v>
      </c>
      <c r="AD29" s="45">
        <v>52</v>
      </c>
      <c r="AE29" s="45">
        <v>373.5</v>
      </c>
      <c r="AF29" s="45">
        <v>425.5</v>
      </c>
      <c r="AG29" s="45">
        <v>0</v>
      </c>
      <c r="AH29" s="45">
        <v>0</v>
      </c>
      <c r="AI29" s="45">
        <v>0</v>
      </c>
      <c r="AJ29" s="45">
        <f t="shared" si="1"/>
        <v>0</v>
      </c>
      <c r="AK29" s="74">
        <v>0</v>
      </c>
      <c r="AL29" s="52">
        <v>15500</v>
      </c>
      <c r="AM29" s="45">
        <v>250000</v>
      </c>
      <c r="AN29" s="48">
        <v>265500</v>
      </c>
      <c r="AO29" s="74">
        <v>0</v>
      </c>
      <c r="AP29" s="45">
        <v>0</v>
      </c>
      <c r="AQ29" s="45">
        <v>0</v>
      </c>
      <c r="AR29" s="45">
        <v>0</v>
      </c>
      <c r="AS29" s="45">
        <v>0</v>
      </c>
      <c r="AT29" s="45">
        <v>0</v>
      </c>
      <c r="AU29" s="45">
        <v>0</v>
      </c>
      <c r="AV29" s="45">
        <v>0</v>
      </c>
      <c r="AW29" s="45">
        <v>0</v>
      </c>
      <c r="AX29" s="48">
        <v>0</v>
      </c>
      <c r="AY29" s="45">
        <v>0</v>
      </c>
      <c r="AZ29" s="45">
        <v>0</v>
      </c>
      <c r="BA29" s="45">
        <v>0</v>
      </c>
      <c r="BB29" s="45">
        <v>0</v>
      </c>
      <c r="BC29" s="45">
        <v>0</v>
      </c>
      <c r="BD29" s="45">
        <v>0</v>
      </c>
      <c r="BE29" s="45">
        <v>0</v>
      </c>
      <c r="BF29" s="45">
        <v>0</v>
      </c>
      <c r="BG29" s="45">
        <v>0</v>
      </c>
      <c r="BH29" s="45">
        <v>0</v>
      </c>
      <c r="BI29" s="45">
        <v>0</v>
      </c>
      <c r="BJ29" s="45">
        <v>0</v>
      </c>
      <c r="BK29" s="45">
        <v>0</v>
      </c>
      <c r="BL29" s="45">
        <v>0</v>
      </c>
      <c r="BM29" s="45">
        <v>0</v>
      </c>
      <c r="BN29" s="48">
        <v>0</v>
      </c>
      <c r="BO29" s="48">
        <v>0</v>
      </c>
      <c r="BP29" s="45">
        <v>0</v>
      </c>
      <c r="BQ29" s="45">
        <v>0</v>
      </c>
      <c r="BR29" s="45">
        <v>0</v>
      </c>
      <c r="BS29" s="74">
        <f t="shared" si="2"/>
        <v>333892.66399999999</v>
      </c>
      <c r="BT29" s="45">
        <f t="shared" si="3"/>
        <v>0</v>
      </c>
      <c r="BU29" s="45">
        <f t="shared" si="4"/>
        <v>333892.66399999999</v>
      </c>
      <c r="BV29" s="48">
        <f t="shared" si="5"/>
        <v>333892.66399999999</v>
      </c>
      <c r="BW29" s="87">
        <f t="shared" si="6"/>
        <v>79020.008999999991</v>
      </c>
      <c r="BX29" s="48">
        <f t="shared" si="22"/>
        <v>254872.655</v>
      </c>
      <c r="BY29" s="48">
        <f t="shared" si="23"/>
        <v>0</v>
      </c>
      <c r="BZ29" s="48">
        <f t="shared" si="7"/>
        <v>333892.66399999999</v>
      </c>
      <c r="CA29" s="87">
        <f t="shared" si="24"/>
        <v>0</v>
      </c>
      <c r="CB29" s="48">
        <f t="shared" si="8"/>
        <v>0</v>
      </c>
      <c r="CC29" s="48">
        <f t="shared" si="25"/>
        <v>0</v>
      </c>
      <c r="CD29" s="48">
        <f t="shared" si="26"/>
        <v>0</v>
      </c>
      <c r="CE29" s="87">
        <f t="shared" si="27"/>
        <v>79020.008999999991</v>
      </c>
      <c r="CF29" s="48">
        <f t="shared" si="28"/>
        <v>254872.655</v>
      </c>
      <c r="CG29" s="48">
        <f t="shared" si="29"/>
        <v>0</v>
      </c>
      <c r="CH29" s="87">
        <f t="shared" si="9"/>
        <v>333892.66399999999</v>
      </c>
      <c r="CI29" s="87">
        <v>79020.008999999991</v>
      </c>
      <c r="CJ29" s="48">
        <f t="shared" si="10"/>
        <v>254872.655</v>
      </c>
      <c r="CK29" s="90">
        <f t="shared" si="11"/>
        <v>0.23666290853278524</v>
      </c>
      <c r="CL29" s="88">
        <f t="shared" si="12"/>
        <v>79020.008999999991</v>
      </c>
      <c r="CM29" s="44">
        <f t="shared" si="13"/>
        <v>254872.655</v>
      </c>
      <c r="CN29" s="44">
        <f t="shared" si="14"/>
        <v>333892.66399999999</v>
      </c>
      <c r="CO29" s="92">
        <f t="shared" si="30"/>
        <v>0.23666290853278524</v>
      </c>
      <c r="CP29" s="88">
        <f t="shared" si="31"/>
        <v>3310.009</v>
      </c>
      <c r="CQ29" s="52">
        <f t="shared" si="32"/>
        <v>4872.6549999999997</v>
      </c>
      <c r="CR29" s="52">
        <f t="shared" si="15"/>
        <v>8182.6639999999998</v>
      </c>
      <c r="CS29" s="111">
        <f t="shared" si="43"/>
        <v>0.40451483771055491</v>
      </c>
      <c r="CT29" s="88">
        <f t="shared" si="33"/>
        <v>75709.999999999985</v>
      </c>
      <c r="CU29" s="52">
        <f t="shared" si="34"/>
        <v>250000</v>
      </c>
      <c r="CV29" s="52">
        <f t="shared" si="16"/>
        <v>325710</v>
      </c>
      <c r="CW29" s="91">
        <f t="shared" si="35"/>
        <v>0.2324460409566792</v>
      </c>
      <c r="CX29" s="88">
        <f t="shared" si="36"/>
        <v>63520.008999999998</v>
      </c>
      <c r="CY29" s="44">
        <f t="shared" si="37"/>
        <v>4872.6549999999997</v>
      </c>
      <c r="CZ29" s="44">
        <f t="shared" si="17"/>
        <v>68392.664000000004</v>
      </c>
      <c r="DA29" s="122">
        <f t="array" ref="DA29:DB29">CX29:CY29/CZ29</f>
        <v>0.92875471263994036</v>
      </c>
      <c r="DB29" s="122">
        <v>7.1245287360059542E-2</v>
      </c>
      <c r="DC29" s="88">
        <f t="shared" si="38"/>
        <v>15499.999999999993</v>
      </c>
      <c r="DD29" s="44">
        <f t="shared" si="39"/>
        <v>250000</v>
      </c>
      <c r="DE29" s="44">
        <f t="shared" si="40"/>
        <v>265500</v>
      </c>
      <c r="DF29" s="122">
        <f t="array" ref="DF29:DG29">DC29:DD29/DE29</f>
        <v>5.8380414312617673E-2</v>
      </c>
      <c r="DG29" s="122">
        <v>0.94161958568738224</v>
      </c>
      <c r="DH29" s="88">
        <f t="shared" si="21"/>
        <v>79020.008999999991</v>
      </c>
      <c r="DI29" s="44">
        <f t="shared" si="41"/>
        <v>254872.655</v>
      </c>
      <c r="DJ29" s="44">
        <f t="shared" si="42"/>
        <v>333892.66399999999</v>
      </c>
      <c r="DK29" s="122">
        <f t="array" ref="DK29:DL29">DH29:DI29/DJ29</f>
        <v>0.23666290853278524</v>
      </c>
      <c r="DL29" s="122">
        <v>0.76333709146721473</v>
      </c>
      <c r="DM29" s="47"/>
      <c r="DN29" s="47"/>
      <c r="DO29" s="47"/>
      <c r="DP29" s="47"/>
      <c r="DQ29" s="47"/>
      <c r="DR29" s="47"/>
      <c r="DS29" s="47"/>
      <c r="DT29" s="47"/>
      <c r="DU29" s="47"/>
      <c r="DV29" s="47"/>
      <c r="DW29" s="47"/>
      <c r="DX29" s="47"/>
      <c r="DY29" s="47"/>
      <c r="DZ29" s="47"/>
      <c r="EA29" s="47"/>
      <c r="EB29" s="47"/>
      <c r="EC29" s="47"/>
      <c r="ED29" s="47"/>
      <c r="EE29" s="47"/>
      <c r="EF29" s="47"/>
    </row>
    <row r="30" spans="1:136" s="24" customFormat="1" ht="12.75" customHeight="1">
      <c r="A30" s="82">
        <v>1954</v>
      </c>
      <c r="B30" s="83">
        <v>11.659000000000001</v>
      </c>
      <c r="C30" s="83">
        <f t="shared" si="0"/>
        <v>9.3165794665065604</v>
      </c>
      <c r="D30" s="74">
        <v>60944.014000000003</v>
      </c>
      <c r="E30" s="45">
        <v>0</v>
      </c>
      <c r="F30" s="45">
        <v>0</v>
      </c>
      <c r="G30" s="45">
        <v>0</v>
      </c>
      <c r="H30" s="45">
        <v>0</v>
      </c>
      <c r="I30" s="45">
        <v>4957.0420000000004</v>
      </c>
      <c r="J30" s="45">
        <v>6845.4380000000001</v>
      </c>
      <c r="K30" s="45">
        <v>11802.48</v>
      </c>
      <c r="L30" s="45">
        <v>0</v>
      </c>
      <c r="M30" s="45">
        <v>0</v>
      </c>
      <c r="N30" s="45">
        <v>0</v>
      </c>
      <c r="O30" s="45">
        <v>0</v>
      </c>
      <c r="P30" s="45">
        <v>0</v>
      </c>
      <c r="Q30" s="45">
        <v>0</v>
      </c>
      <c r="R30" s="45">
        <v>0</v>
      </c>
      <c r="S30" s="45">
        <v>0</v>
      </c>
      <c r="T30" s="45">
        <v>0</v>
      </c>
      <c r="U30" s="45">
        <v>0</v>
      </c>
      <c r="V30" s="45">
        <v>0</v>
      </c>
      <c r="W30" s="45">
        <v>0</v>
      </c>
      <c r="X30" s="45">
        <v>0</v>
      </c>
      <c r="Y30" s="45">
        <v>0</v>
      </c>
      <c r="Z30" s="45">
        <v>0</v>
      </c>
      <c r="AA30" s="48">
        <v>0</v>
      </c>
      <c r="AB30" s="48">
        <v>0</v>
      </c>
      <c r="AC30" s="45">
        <v>0</v>
      </c>
      <c r="AD30" s="45">
        <v>45.514000000000003</v>
      </c>
      <c r="AE30" s="45">
        <v>639.48599999999999</v>
      </c>
      <c r="AF30" s="45">
        <v>685</v>
      </c>
      <c r="AG30" s="45">
        <v>0</v>
      </c>
      <c r="AH30" s="45">
        <v>0</v>
      </c>
      <c r="AI30" s="45">
        <v>0</v>
      </c>
      <c r="AJ30" s="45">
        <f t="shared" si="1"/>
        <v>0</v>
      </c>
      <c r="AK30" s="74">
        <v>0</v>
      </c>
      <c r="AL30" s="52">
        <v>12090</v>
      </c>
      <c r="AM30" s="45">
        <v>195000</v>
      </c>
      <c r="AN30" s="48">
        <v>207090</v>
      </c>
      <c r="AO30" s="74">
        <v>0</v>
      </c>
      <c r="AP30" s="45">
        <v>0</v>
      </c>
      <c r="AQ30" s="45">
        <v>0</v>
      </c>
      <c r="AR30" s="45">
        <v>0</v>
      </c>
      <c r="AS30" s="45">
        <v>0</v>
      </c>
      <c r="AT30" s="45">
        <v>0</v>
      </c>
      <c r="AU30" s="45">
        <v>0</v>
      </c>
      <c r="AV30" s="45">
        <v>0</v>
      </c>
      <c r="AW30" s="45">
        <v>0</v>
      </c>
      <c r="AX30" s="48">
        <v>0</v>
      </c>
      <c r="AY30" s="45">
        <v>0</v>
      </c>
      <c r="AZ30" s="45">
        <v>0</v>
      </c>
      <c r="BA30" s="45">
        <v>0</v>
      </c>
      <c r="BB30" s="45">
        <v>0</v>
      </c>
      <c r="BC30" s="45">
        <v>0</v>
      </c>
      <c r="BD30" s="45">
        <v>0</v>
      </c>
      <c r="BE30" s="45">
        <v>0</v>
      </c>
      <c r="BF30" s="45">
        <v>0</v>
      </c>
      <c r="BG30" s="45">
        <v>0</v>
      </c>
      <c r="BH30" s="45">
        <v>0</v>
      </c>
      <c r="BI30" s="45">
        <v>0</v>
      </c>
      <c r="BJ30" s="45">
        <v>0</v>
      </c>
      <c r="BK30" s="45">
        <v>0</v>
      </c>
      <c r="BL30" s="45">
        <v>0</v>
      </c>
      <c r="BM30" s="45">
        <v>0</v>
      </c>
      <c r="BN30" s="48">
        <v>0</v>
      </c>
      <c r="BO30" s="48">
        <v>0</v>
      </c>
      <c r="BP30" s="45">
        <v>0</v>
      </c>
      <c r="BQ30" s="45">
        <v>0</v>
      </c>
      <c r="BR30" s="45">
        <v>0</v>
      </c>
      <c r="BS30" s="74">
        <f t="shared" si="2"/>
        <v>280521.49400000001</v>
      </c>
      <c r="BT30" s="45">
        <f t="shared" si="3"/>
        <v>0</v>
      </c>
      <c r="BU30" s="45">
        <f t="shared" si="4"/>
        <v>280521.49400000001</v>
      </c>
      <c r="BV30" s="48">
        <f t="shared" si="5"/>
        <v>280521.49400000001</v>
      </c>
      <c r="BW30" s="87">
        <f t="shared" si="6"/>
        <v>78036.569999999992</v>
      </c>
      <c r="BX30" s="48">
        <f t="shared" si="22"/>
        <v>202484.924</v>
      </c>
      <c r="BY30" s="48">
        <f t="shared" si="23"/>
        <v>0</v>
      </c>
      <c r="BZ30" s="48">
        <f t="shared" si="7"/>
        <v>280521.49400000001</v>
      </c>
      <c r="CA30" s="87">
        <f t="shared" si="24"/>
        <v>0</v>
      </c>
      <c r="CB30" s="48">
        <f t="shared" si="8"/>
        <v>0</v>
      </c>
      <c r="CC30" s="48">
        <f t="shared" si="25"/>
        <v>0</v>
      </c>
      <c r="CD30" s="48">
        <f t="shared" si="26"/>
        <v>0</v>
      </c>
      <c r="CE30" s="87">
        <f t="shared" si="27"/>
        <v>78036.569999999992</v>
      </c>
      <c r="CF30" s="48">
        <f t="shared" si="28"/>
        <v>202484.924</v>
      </c>
      <c r="CG30" s="48">
        <f t="shared" si="29"/>
        <v>0</v>
      </c>
      <c r="CH30" s="87">
        <f t="shared" si="9"/>
        <v>280521.49400000001</v>
      </c>
      <c r="CI30" s="87">
        <v>78036.569999999992</v>
      </c>
      <c r="CJ30" s="48">
        <f t="shared" si="10"/>
        <v>202484.924</v>
      </c>
      <c r="CK30" s="90">
        <f t="shared" si="11"/>
        <v>0.2781839241167024</v>
      </c>
      <c r="CL30" s="88">
        <f t="shared" si="12"/>
        <v>78036.569999999992</v>
      </c>
      <c r="CM30" s="44">
        <f t="shared" si="13"/>
        <v>202484.924</v>
      </c>
      <c r="CN30" s="44">
        <f t="shared" si="14"/>
        <v>280521.49400000001</v>
      </c>
      <c r="CO30" s="92">
        <f t="shared" si="30"/>
        <v>0.2781839241167024</v>
      </c>
      <c r="CP30" s="88">
        <f t="shared" si="31"/>
        <v>5002.5560000000005</v>
      </c>
      <c r="CQ30" s="52">
        <f t="shared" si="32"/>
        <v>7484.924</v>
      </c>
      <c r="CR30" s="52">
        <f t="shared" si="15"/>
        <v>12487.48</v>
      </c>
      <c r="CS30" s="111">
        <f t="shared" si="43"/>
        <v>0.40060572669585864</v>
      </c>
      <c r="CT30" s="88">
        <f t="shared" si="33"/>
        <v>73034.013999999996</v>
      </c>
      <c r="CU30" s="52">
        <f t="shared" si="34"/>
        <v>195000</v>
      </c>
      <c r="CV30" s="52">
        <f t="shared" si="16"/>
        <v>268034.01399999997</v>
      </c>
      <c r="CW30" s="91">
        <f t="shared" si="35"/>
        <v>0.27248039496957277</v>
      </c>
      <c r="CX30" s="88">
        <f t="shared" si="36"/>
        <v>65946.569999999992</v>
      </c>
      <c r="CY30" s="44">
        <f t="shared" si="37"/>
        <v>7484.924</v>
      </c>
      <c r="CZ30" s="44">
        <f t="shared" si="17"/>
        <v>73431.493999999992</v>
      </c>
      <c r="DA30" s="122">
        <f t="array" ref="DA30:DB30">CX30:CY30/CZ30</f>
        <v>0.8980692943548173</v>
      </c>
      <c r="DB30" s="122">
        <v>0.10193070564518272</v>
      </c>
      <c r="DC30" s="88">
        <f t="shared" si="38"/>
        <v>12090</v>
      </c>
      <c r="DD30" s="44">
        <f t="shared" si="39"/>
        <v>195000</v>
      </c>
      <c r="DE30" s="44">
        <f t="shared" si="40"/>
        <v>207090</v>
      </c>
      <c r="DF30" s="122">
        <f t="array" ref="DF30:DG30">DC30:DD30/DE30</f>
        <v>5.8380414312617701E-2</v>
      </c>
      <c r="DG30" s="122">
        <v>0.94161958568738224</v>
      </c>
      <c r="DH30" s="88">
        <f t="shared" si="21"/>
        <v>78036.569999999992</v>
      </c>
      <c r="DI30" s="44">
        <f t="shared" si="41"/>
        <v>202484.924</v>
      </c>
      <c r="DJ30" s="44">
        <f t="shared" si="42"/>
        <v>280521.49400000001</v>
      </c>
      <c r="DK30" s="122">
        <f t="array" ref="DK30:DL30">DH30:DI30/DJ30</f>
        <v>0.2781839241167024</v>
      </c>
      <c r="DL30" s="122">
        <v>0.72181607588329755</v>
      </c>
      <c r="DM30" s="47"/>
      <c r="DN30" s="47"/>
      <c r="DO30" s="47"/>
      <c r="DP30" s="47"/>
      <c r="DQ30" s="47"/>
      <c r="DR30" s="47"/>
      <c r="DS30" s="47"/>
      <c r="DT30" s="47"/>
      <c r="DU30" s="47"/>
      <c r="DV30" s="47"/>
      <c r="DW30" s="47"/>
      <c r="DX30" s="47"/>
      <c r="DY30" s="47"/>
      <c r="DZ30" s="47"/>
      <c r="EA30" s="47"/>
      <c r="EB30" s="47"/>
      <c r="EC30" s="47"/>
      <c r="ED30" s="47"/>
      <c r="EE30" s="47"/>
      <c r="EF30" s="47"/>
    </row>
    <row r="31" spans="1:136" s="24" customFormat="1" ht="12.75" customHeight="1">
      <c r="A31" s="82">
        <v>1955</v>
      </c>
      <c r="B31" s="83">
        <v>12.16</v>
      </c>
      <c r="C31" s="83">
        <f t="shared" si="0"/>
        <v>8.9327302631578949</v>
      </c>
      <c r="D31" s="74">
        <v>59085.671000000002</v>
      </c>
      <c r="E31" s="45">
        <v>0</v>
      </c>
      <c r="F31" s="45">
        <v>0</v>
      </c>
      <c r="G31" s="45">
        <v>0</v>
      </c>
      <c r="H31" s="45">
        <v>0</v>
      </c>
      <c r="I31" s="45">
        <v>6159.3320000000003</v>
      </c>
      <c r="J31" s="45">
        <v>8505.7440000000006</v>
      </c>
      <c r="K31" s="45">
        <v>14665.076000000001</v>
      </c>
      <c r="L31" s="45">
        <v>0</v>
      </c>
      <c r="M31" s="45">
        <v>0</v>
      </c>
      <c r="N31" s="45">
        <v>0</v>
      </c>
      <c r="O31" s="45">
        <v>0</v>
      </c>
      <c r="P31" s="45">
        <v>0</v>
      </c>
      <c r="Q31" s="45">
        <v>0</v>
      </c>
      <c r="R31" s="45">
        <v>0</v>
      </c>
      <c r="S31" s="45">
        <v>0</v>
      </c>
      <c r="T31" s="45">
        <v>0</v>
      </c>
      <c r="U31" s="45">
        <v>0</v>
      </c>
      <c r="V31" s="45">
        <v>0</v>
      </c>
      <c r="W31" s="45">
        <v>0</v>
      </c>
      <c r="X31" s="45">
        <v>0</v>
      </c>
      <c r="Y31" s="45">
        <v>0</v>
      </c>
      <c r="Z31" s="45">
        <v>0</v>
      </c>
      <c r="AA31" s="48">
        <v>0</v>
      </c>
      <c r="AB31" s="48">
        <v>0</v>
      </c>
      <c r="AC31" s="45">
        <v>0</v>
      </c>
      <c r="AD31" s="45">
        <v>25</v>
      </c>
      <c r="AE31" s="45">
        <v>455</v>
      </c>
      <c r="AF31" s="45">
        <v>480</v>
      </c>
      <c r="AG31" s="45">
        <v>0</v>
      </c>
      <c r="AH31" s="45">
        <v>0</v>
      </c>
      <c r="AI31" s="45">
        <v>0</v>
      </c>
      <c r="AJ31" s="45">
        <f t="shared" si="1"/>
        <v>0</v>
      </c>
      <c r="AK31" s="74">
        <v>0</v>
      </c>
      <c r="AL31" s="52">
        <v>15500</v>
      </c>
      <c r="AM31" s="45">
        <v>250000</v>
      </c>
      <c r="AN31" s="48">
        <v>265500</v>
      </c>
      <c r="AO31" s="74">
        <v>0</v>
      </c>
      <c r="AP31" s="45">
        <v>0</v>
      </c>
      <c r="AQ31" s="45">
        <v>0</v>
      </c>
      <c r="AR31" s="45">
        <v>0</v>
      </c>
      <c r="AS31" s="45">
        <v>0</v>
      </c>
      <c r="AT31" s="45">
        <v>0</v>
      </c>
      <c r="AU31" s="45">
        <v>0</v>
      </c>
      <c r="AV31" s="45">
        <v>0</v>
      </c>
      <c r="AW31" s="45">
        <v>0</v>
      </c>
      <c r="AX31" s="48">
        <v>0</v>
      </c>
      <c r="AY31" s="45">
        <v>0</v>
      </c>
      <c r="AZ31" s="45">
        <v>0</v>
      </c>
      <c r="BA31" s="45">
        <v>0</v>
      </c>
      <c r="BB31" s="45">
        <v>0</v>
      </c>
      <c r="BC31" s="45">
        <v>0</v>
      </c>
      <c r="BD31" s="45">
        <v>0</v>
      </c>
      <c r="BE31" s="45">
        <v>0</v>
      </c>
      <c r="BF31" s="45">
        <v>0</v>
      </c>
      <c r="BG31" s="45">
        <v>0</v>
      </c>
      <c r="BH31" s="45">
        <v>0</v>
      </c>
      <c r="BI31" s="45">
        <v>0</v>
      </c>
      <c r="BJ31" s="45">
        <v>0</v>
      </c>
      <c r="BK31" s="45">
        <v>0</v>
      </c>
      <c r="BL31" s="45">
        <v>0</v>
      </c>
      <c r="BM31" s="45">
        <v>0</v>
      </c>
      <c r="BN31" s="48">
        <v>0</v>
      </c>
      <c r="BO31" s="48">
        <v>0</v>
      </c>
      <c r="BP31" s="45">
        <v>0</v>
      </c>
      <c r="BQ31" s="45">
        <v>0</v>
      </c>
      <c r="BR31" s="45">
        <v>0</v>
      </c>
      <c r="BS31" s="74">
        <f t="shared" si="2"/>
        <v>339730.74699999997</v>
      </c>
      <c r="BT31" s="45">
        <f t="shared" si="3"/>
        <v>0</v>
      </c>
      <c r="BU31" s="45">
        <f t="shared" si="4"/>
        <v>339730.74699999997</v>
      </c>
      <c r="BV31" s="48">
        <f t="shared" si="5"/>
        <v>339730.74699999997</v>
      </c>
      <c r="BW31" s="87">
        <f t="shared" si="6"/>
        <v>80770.002999999997</v>
      </c>
      <c r="BX31" s="48">
        <f t="shared" si="22"/>
        <v>258960.74400000001</v>
      </c>
      <c r="BY31" s="48">
        <f t="shared" si="23"/>
        <v>0</v>
      </c>
      <c r="BZ31" s="48">
        <f t="shared" si="7"/>
        <v>339730.74699999997</v>
      </c>
      <c r="CA31" s="87">
        <f t="shared" si="24"/>
        <v>0</v>
      </c>
      <c r="CB31" s="48">
        <f t="shared" si="8"/>
        <v>0</v>
      </c>
      <c r="CC31" s="48">
        <f t="shared" si="25"/>
        <v>0</v>
      </c>
      <c r="CD31" s="48">
        <f t="shared" si="26"/>
        <v>0</v>
      </c>
      <c r="CE31" s="87">
        <f t="shared" si="27"/>
        <v>80770.002999999997</v>
      </c>
      <c r="CF31" s="48">
        <f t="shared" si="28"/>
        <v>258960.74400000001</v>
      </c>
      <c r="CG31" s="48">
        <f t="shared" si="29"/>
        <v>0</v>
      </c>
      <c r="CH31" s="87">
        <f t="shared" si="9"/>
        <v>339730.74699999997</v>
      </c>
      <c r="CI31" s="87">
        <v>80770.002999999997</v>
      </c>
      <c r="CJ31" s="48">
        <f t="shared" si="10"/>
        <v>258960.74399999998</v>
      </c>
      <c r="CK31" s="90">
        <f t="shared" si="11"/>
        <v>0.23774710918349704</v>
      </c>
      <c r="CL31" s="88">
        <f t="shared" si="12"/>
        <v>80770.002999999997</v>
      </c>
      <c r="CM31" s="44">
        <f t="shared" si="13"/>
        <v>258960.74399999998</v>
      </c>
      <c r="CN31" s="44">
        <f t="shared" si="14"/>
        <v>339730.74699999997</v>
      </c>
      <c r="CO31" s="92">
        <f t="shared" si="30"/>
        <v>0.23774710918349704</v>
      </c>
      <c r="CP31" s="88">
        <f t="shared" si="31"/>
        <v>6184.3320000000003</v>
      </c>
      <c r="CQ31" s="52">
        <f t="shared" si="32"/>
        <v>8960.7440000000006</v>
      </c>
      <c r="CR31" s="52">
        <f t="shared" si="15"/>
        <v>15145.076000000001</v>
      </c>
      <c r="CS31" s="111">
        <f t="shared" si="43"/>
        <v>0.4083394497327052</v>
      </c>
      <c r="CT31" s="88">
        <f t="shared" si="33"/>
        <v>74585.671000000002</v>
      </c>
      <c r="CU31" s="52">
        <f t="shared" si="34"/>
        <v>249999.99999999997</v>
      </c>
      <c r="CV31" s="52">
        <f t="shared" si="16"/>
        <v>324585.67099999997</v>
      </c>
      <c r="CW31" s="91">
        <f t="shared" si="35"/>
        <v>0.22978731861518314</v>
      </c>
      <c r="CX31" s="88">
        <f t="shared" si="36"/>
        <v>65270.003000000004</v>
      </c>
      <c r="CY31" s="44">
        <f t="shared" si="37"/>
        <v>8960.7440000000006</v>
      </c>
      <c r="CZ31" s="44">
        <f t="shared" si="17"/>
        <v>74230.747000000003</v>
      </c>
      <c r="DA31" s="122">
        <f t="array" ref="DA31:DB31">CX31:CY31/CZ31</f>
        <v>0.87928527783776722</v>
      </c>
      <c r="DB31" s="122">
        <v>0.12071472216223286</v>
      </c>
      <c r="DC31" s="88">
        <f t="shared" si="38"/>
        <v>15499.999999999993</v>
      </c>
      <c r="DD31" s="44">
        <f t="shared" si="39"/>
        <v>249999.99999999997</v>
      </c>
      <c r="DE31" s="44">
        <f t="shared" si="40"/>
        <v>265499.99999999994</v>
      </c>
      <c r="DF31" s="122">
        <f t="array" ref="DF31:DG31">DC31:DD31/DE31</f>
        <v>5.8380414312617687E-2</v>
      </c>
      <c r="DG31" s="122">
        <v>0.94161958568738235</v>
      </c>
      <c r="DH31" s="88">
        <f t="shared" si="21"/>
        <v>80770.002999999997</v>
      </c>
      <c r="DI31" s="44">
        <f t="shared" si="41"/>
        <v>258960.74399999998</v>
      </c>
      <c r="DJ31" s="44">
        <f t="shared" si="42"/>
        <v>339730.74699999997</v>
      </c>
      <c r="DK31" s="122">
        <f t="array" ref="DK31:DL31">DH31:DI31/DJ31</f>
        <v>0.23774710918349704</v>
      </c>
      <c r="DL31" s="122">
        <v>0.76225289081650294</v>
      </c>
      <c r="DM31" s="47"/>
      <c r="DN31" s="47"/>
      <c r="DO31" s="47"/>
      <c r="DP31" s="47"/>
      <c r="DQ31" s="47"/>
      <c r="DR31" s="47"/>
      <c r="DS31" s="47"/>
      <c r="DT31" s="47"/>
      <c r="DU31" s="47"/>
      <c r="DV31" s="47"/>
      <c r="DW31" s="47"/>
      <c r="DX31" s="47"/>
      <c r="DY31" s="47"/>
      <c r="DZ31" s="47"/>
      <c r="EA31" s="47"/>
      <c r="EB31" s="47"/>
      <c r="EC31" s="47"/>
      <c r="ED31" s="47"/>
      <c r="EE31" s="47"/>
      <c r="EF31" s="47"/>
    </row>
    <row r="32" spans="1:136" s="24" customFormat="1" ht="12.75" customHeight="1">
      <c r="A32" s="82">
        <v>1956</v>
      </c>
      <c r="B32" s="83">
        <v>12.4</v>
      </c>
      <c r="C32" s="83">
        <f t="shared" si="0"/>
        <v>8.7598387096774193</v>
      </c>
      <c r="D32" s="74">
        <v>62950</v>
      </c>
      <c r="E32" s="45">
        <v>0</v>
      </c>
      <c r="F32" s="45">
        <v>0</v>
      </c>
      <c r="G32" s="45">
        <v>0</v>
      </c>
      <c r="H32" s="45">
        <v>0</v>
      </c>
      <c r="I32" s="45">
        <v>9175.4110000000001</v>
      </c>
      <c r="J32" s="45">
        <v>12670.805</v>
      </c>
      <c r="K32" s="45">
        <v>21846.216</v>
      </c>
      <c r="L32" s="45">
        <v>0</v>
      </c>
      <c r="M32" s="45">
        <v>0</v>
      </c>
      <c r="N32" s="45">
        <v>0</v>
      </c>
      <c r="O32" s="45">
        <v>0</v>
      </c>
      <c r="P32" s="45">
        <v>0</v>
      </c>
      <c r="Q32" s="45">
        <v>0</v>
      </c>
      <c r="R32" s="45">
        <v>0</v>
      </c>
      <c r="S32" s="45">
        <v>0</v>
      </c>
      <c r="T32" s="45">
        <v>0</v>
      </c>
      <c r="U32" s="45">
        <v>0</v>
      </c>
      <c r="V32" s="45">
        <v>0</v>
      </c>
      <c r="W32" s="45">
        <v>0</v>
      </c>
      <c r="X32" s="45">
        <v>0</v>
      </c>
      <c r="Y32" s="45">
        <v>0</v>
      </c>
      <c r="Z32" s="45">
        <v>0</v>
      </c>
      <c r="AA32" s="48">
        <v>0</v>
      </c>
      <c r="AB32" s="48">
        <v>0</v>
      </c>
      <c r="AC32" s="45">
        <v>0</v>
      </c>
      <c r="AD32" s="45">
        <v>0</v>
      </c>
      <c r="AE32" s="45">
        <v>0</v>
      </c>
      <c r="AF32" s="45">
        <v>0</v>
      </c>
      <c r="AG32" s="45">
        <v>0</v>
      </c>
      <c r="AH32" s="44">
        <v>490.42</v>
      </c>
      <c r="AI32" s="45">
        <v>20310</v>
      </c>
      <c r="AJ32" s="45">
        <f t="shared" si="1"/>
        <v>20800.419999999998</v>
      </c>
      <c r="AK32" s="74">
        <v>0</v>
      </c>
      <c r="AL32" s="52">
        <v>15500</v>
      </c>
      <c r="AM32" s="45">
        <v>250000</v>
      </c>
      <c r="AN32" s="48">
        <v>265500</v>
      </c>
      <c r="AO32" s="74">
        <v>0</v>
      </c>
      <c r="AP32" s="45">
        <v>0</v>
      </c>
      <c r="AQ32" s="45">
        <v>0</v>
      </c>
      <c r="AR32" s="45">
        <v>0</v>
      </c>
      <c r="AS32" s="45">
        <v>0</v>
      </c>
      <c r="AT32" s="45">
        <v>0</v>
      </c>
      <c r="AU32" s="45">
        <v>0</v>
      </c>
      <c r="AV32" s="45">
        <v>0</v>
      </c>
      <c r="AW32" s="45">
        <v>0</v>
      </c>
      <c r="AX32" s="48">
        <v>0</v>
      </c>
      <c r="AY32" s="45">
        <v>0</v>
      </c>
      <c r="AZ32" s="45">
        <v>0</v>
      </c>
      <c r="BA32" s="45">
        <v>0</v>
      </c>
      <c r="BB32" s="45">
        <v>0</v>
      </c>
      <c r="BC32" s="45">
        <v>0</v>
      </c>
      <c r="BD32" s="45">
        <v>0</v>
      </c>
      <c r="BE32" s="45">
        <v>0</v>
      </c>
      <c r="BF32" s="45">
        <v>0</v>
      </c>
      <c r="BG32" s="45">
        <v>0</v>
      </c>
      <c r="BH32" s="45">
        <v>0</v>
      </c>
      <c r="BI32" s="45">
        <v>0</v>
      </c>
      <c r="BJ32" s="45">
        <v>0</v>
      </c>
      <c r="BK32" s="45">
        <v>0</v>
      </c>
      <c r="BL32" s="45">
        <v>0</v>
      </c>
      <c r="BM32" s="45">
        <v>0</v>
      </c>
      <c r="BN32" s="48">
        <v>0</v>
      </c>
      <c r="BO32" s="48">
        <v>0</v>
      </c>
      <c r="BP32" s="45">
        <v>0</v>
      </c>
      <c r="BQ32" s="45">
        <v>0</v>
      </c>
      <c r="BR32" s="45">
        <v>0</v>
      </c>
      <c r="BS32" s="74">
        <f t="shared" si="2"/>
        <v>371096.636</v>
      </c>
      <c r="BT32" s="45">
        <f t="shared" si="3"/>
        <v>0</v>
      </c>
      <c r="BU32" s="45">
        <f t="shared" si="4"/>
        <v>371096.636</v>
      </c>
      <c r="BV32" s="48">
        <f t="shared" si="5"/>
        <v>371096.636</v>
      </c>
      <c r="BW32" s="87">
        <f t="shared" si="6"/>
        <v>88115.830999999991</v>
      </c>
      <c r="BX32" s="48">
        <f t="shared" si="22"/>
        <v>262670.80499999999</v>
      </c>
      <c r="BY32" s="48">
        <f t="shared" si="23"/>
        <v>20310</v>
      </c>
      <c r="BZ32" s="48">
        <f t="shared" si="7"/>
        <v>371096.636</v>
      </c>
      <c r="CA32" s="87">
        <f t="shared" si="24"/>
        <v>0</v>
      </c>
      <c r="CB32" s="48">
        <f t="shared" si="8"/>
        <v>0</v>
      </c>
      <c r="CC32" s="48">
        <f t="shared" si="25"/>
        <v>0</v>
      </c>
      <c r="CD32" s="48">
        <f t="shared" si="26"/>
        <v>0</v>
      </c>
      <c r="CE32" s="87">
        <f t="shared" si="27"/>
        <v>88115.830999999991</v>
      </c>
      <c r="CF32" s="48">
        <f t="shared" si="28"/>
        <v>262670.80499999999</v>
      </c>
      <c r="CG32" s="48">
        <f t="shared" si="29"/>
        <v>20310</v>
      </c>
      <c r="CH32" s="87">
        <f t="shared" si="9"/>
        <v>371096.636</v>
      </c>
      <c r="CI32" s="87">
        <v>88115.830999999991</v>
      </c>
      <c r="CJ32" s="48">
        <f t="shared" si="10"/>
        <v>282980.80499999999</v>
      </c>
      <c r="CK32" s="90">
        <f t="shared" si="11"/>
        <v>0.23744712953959515</v>
      </c>
      <c r="CL32" s="88">
        <f t="shared" si="12"/>
        <v>87625.410999999993</v>
      </c>
      <c r="CM32" s="44">
        <f t="shared" si="13"/>
        <v>262670.80499999999</v>
      </c>
      <c r="CN32" s="44">
        <f t="shared" si="14"/>
        <v>350296.21600000001</v>
      </c>
      <c r="CO32" s="92">
        <f t="shared" si="30"/>
        <v>0.2501466102048901</v>
      </c>
      <c r="CP32" s="88">
        <f t="shared" si="31"/>
        <v>9175.4110000000001</v>
      </c>
      <c r="CQ32" s="52">
        <f t="shared" si="32"/>
        <v>12670.805</v>
      </c>
      <c r="CR32" s="52">
        <f t="shared" si="15"/>
        <v>21846.216</v>
      </c>
      <c r="CS32" s="111">
        <f t="shared" si="43"/>
        <v>0.42000001281686494</v>
      </c>
      <c r="CT32" s="88">
        <f t="shared" si="33"/>
        <v>78450</v>
      </c>
      <c r="CU32" s="52">
        <f t="shared" si="34"/>
        <v>250000</v>
      </c>
      <c r="CV32" s="52">
        <f t="shared" si="16"/>
        <v>328450</v>
      </c>
      <c r="CW32" s="91">
        <f t="shared" si="35"/>
        <v>0.23884913989952808</v>
      </c>
      <c r="CX32" s="88">
        <f t="shared" si="36"/>
        <v>72125.410999999993</v>
      </c>
      <c r="CY32" s="44">
        <f t="shared" si="37"/>
        <v>12670.805</v>
      </c>
      <c r="CZ32" s="44">
        <f t="shared" si="17"/>
        <v>84796.215999999986</v>
      </c>
      <c r="DA32" s="122">
        <f t="array" ref="DA32:DB32">CX32:CY32/CZ32</f>
        <v>0.85057346191014005</v>
      </c>
      <c r="DB32" s="122">
        <v>0.14942653808986009</v>
      </c>
      <c r="DC32" s="88">
        <f t="shared" si="38"/>
        <v>15990.419999999998</v>
      </c>
      <c r="DD32" s="44">
        <f t="shared" si="39"/>
        <v>270310</v>
      </c>
      <c r="DE32" s="44">
        <f t="shared" si="40"/>
        <v>286300.42</v>
      </c>
      <c r="DF32" s="122">
        <f t="array" ref="DF32:DG32">DC32:DD32/DE32</f>
        <v>5.5851891520103253E-2</v>
      </c>
      <c r="DG32" s="122">
        <v>0.94414810847989683</v>
      </c>
      <c r="DH32" s="88">
        <f t="shared" si="21"/>
        <v>88115.830999999991</v>
      </c>
      <c r="DI32" s="44">
        <f t="shared" si="41"/>
        <v>282980.80499999999</v>
      </c>
      <c r="DJ32" s="44">
        <f t="shared" si="42"/>
        <v>371096.636</v>
      </c>
      <c r="DK32" s="122">
        <f t="array" ref="DK32:DL32">DH32:DI32/DJ32</f>
        <v>0.23744712953959515</v>
      </c>
      <c r="DL32" s="122">
        <v>0.76255287046040476</v>
      </c>
      <c r="DM32" s="47"/>
      <c r="DN32" s="47"/>
      <c r="DO32" s="47"/>
      <c r="DP32" s="47"/>
      <c r="DQ32" s="47"/>
      <c r="DR32" s="47"/>
      <c r="DS32" s="47"/>
      <c r="DT32" s="47"/>
      <c r="DU32" s="47"/>
      <c r="DV32" s="47"/>
      <c r="DW32" s="47"/>
      <c r="DX32" s="47"/>
      <c r="DY32" s="47"/>
      <c r="DZ32" s="47"/>
      <c r="EA32" s="47"/>
      <c r="EB32" s="47"/>
      <c r="EC32" s="47"/>
      <c r="ED32" s="47"/>
      <c r="EE32" s="47"/>
      <c r="EF32" s="47"/>
    </row>
    <row r="33" spans="1:136" s="24" customFormat="1" ht="12.75" customHeight="1">
      <c r="A33" s="82">
        <v>1957</v>
      </c>
      <c r="B33" s="83">
        <v>12.920999999999999</v>
      </c>
      <c r="C33" s="83">
        <f t="shared" si="0"/>
        <v>8.4066248742357406</v>
      </c>
      <c r="D33" s="74">
        <v>67500</v>
      </c>
      <c r="E33" s="45">
        <v>0</v>
      </c>
      <c r="F33" s="45">
        <v>0</v>
      </c>
      <c r="G33" s="45">
        <v>0</v>
      </c>
      <c r="H33" s="45">
        <v>0</v>
      </c>
      <c r="I33" s="45">
        <v>12324.433000000001</v>
      </c>
      <c r="J33" s="45">
        <v>17019.456000000002</v>
      </c>
      <c r="K33" s="45">
        <v>29343.889000000003</v>
      </c>
      <c r="L33" s="45">
        <v>0</v>
      </c>
      <c r="M33" s="45">
        <v>0</v>
      </c>
      <c r="N33" s="45">
        <v>0</v>
      </c>
      <c r="O33" s="45">
        <v>0</v>
      </c>
      <c r="P33" s="45">
        <v>0</v>
      </c>
      <c r="Q33" s="45">
        <v>0</v>
      </c>
      <c r="R33" s="45">
        <v>0</v>
      </c>
      <c r="S33" s="45">
        <v>0</v>
      </c>
      <c r="T33" s="45">
        <v>0</v>
      </c>
      <c r="U33" s="45">
        <v>0</v>
      </c>
      <c r="V33" s="45">
        <v>0</v>
      </c>
      <c r="W33" s="45">
        <v>0</v>
      </c>
      <c r="X33" s="45">
        <v>0</v>
      </c>
      <c r="Y33" s="45">
        <v>0</v>
      </c>
      <c r="Z33" s="45">
        <v>0</v>
      </c>
      <c r="AA33" s="48">
        <v>0</v>
      </c>
      <c r="AB33" s="48">
        <v>0</v>
      </c>
      <c r="AC33" s="45">
        <v>0</v>
      </c>
      <c r="AD33" s="45">
        <v>232</v>
      </c>
      <c r="AE33" s="45">
        <v>0</v>
      </c>
      <c r="AF33" s="45">
        <v>232</v>
      </c>
      <c r="AG33" s="45">
        <v>0</v>
      </c>
      <c r="AH33" s="44">
        <v>1751.5</v>
      </c>
      <c r="AI33" s="45">
        <v>85050</v>
      </c>
      <c r="AJ33" s="45">
        <f t="shared" si="1"/>
        <v>86801.5</v>
      </c>
      <c r="AK33" s="74">
        <v>0</v>
      </c>
      <c r="AL33" s="52">
        <v>15500</v>
      </c>
      <c r="AM33" s="45">
        <v>250000</v>
      </c>
      <c r="AN33" s="48">
        <v>265500</v>
      </c>
      <c r="AO33" s="74">
        <v>0</v>
      </c>
      <c r="AP33" s="45">
        <v>0</v>
      </c>
      <c r="AQ33" s="45">
        <v>0</v>
      </c>
      <c r="AR33" s="45">
        <v>0</v>
      </c>
      <c r="AS33" s="45">
        <v>0</v>
      </c>
      <c r="AT33" s="45">
        <v>0</v>
      </c>
      <c r="AU33" s="45">
        <v>0</v>
      </c>
      <c r="AV33" s="45">
        <v>0</v>
      </c>
      <c r="AW33" s="45">
        <v>0</v>
      </c>
      <c r="AX33" s="48">
        <v>0</v>
      </c>
      <c r="AY33" s="45">
        <v>0</v>
      </c>
      <c r="AZ33" s="45">
        <v>0</v>
      </c>
      <c r="BA33" s="45">
        <v>0</v>
      </c>
      <c r="BB33" s="45">
        <v>0</v>
      </c>
      <c r="BC33" s="45">
        <v>0</v>
      </c>
      <c r="BD33" s="45">
        <v>0</v>
      </c>
      <c r="BE33" s="45">
        <v>0</v>
      </c>
      <c r="BF33" s="45">
        <v>0</v>
      </c>
      <c r="BG33" s="45">
        <v>0</v>
      </c>
      <c r="BH33" s="45">
        <v>0</v>
      </c>
      <c r="BI33" s="45">
        <v>0</v>
      </c>
      <c r="BJ33" s="45">
        <v>0</v>
      </c>
      <c r="BK33" s="45">
        <v>0</v>
      </c>
      <c r="BL33" s="45">
        <v>0</v>
      </c>
      <c r="BM33" s="45">
        <v>0</v>
      </c>
      <c r="BN33" s="48">
        <v>0</v>
      </c>
      <c r="BO33" s="48">
        <v>0</v>
      </c>
      <c r="BP33" s="45">
        <v>0</v>
      </c>
      <c r="BQ33" s="45">
        <v>0</v>
      </c>
      <c r="BR33" s="45">
        <v>0</v>
      </c>
      <c r="BS33" s="74">
        <f t="shared" si="2"/>
        <v>449377.38899999997</v>
      </c>
      <c r="BT33" s="45">
        <f t="shared" si="3"/>
        <v>0</v>
      </c>
      <c r="BU33" s="45">
        <f t="shared" si="4"/>
        <v>449377.38899999997</v>
      </c>
      <c r="BV33" s="48">
        <f t="shared" si="5"/>
        <v>449377.38899999997</v>
      </c>
      <c r="BW33" s="87">
        <f t="shared" si="6"/>
        <v>97307.933000000005</v>
      </c>
      <c r="BX33" s="48">
        <f t="shared" si="22"/>
        <v>267019.45600000001</v>
      </c>
      <c r="BY33" s="48">
        <f t="shared" si="23"/>
        <v>85050</v>
      </c>
      <c r="BZ33" s="48">
        <f t="shared" si="7"/>
        <v>449377.38900000002</v>
      </c>
      <c r="CA33" s="87">
        <f t="shared" si="24"/>
        <v>0</v>
      </c>
      <c r="CB33" s="48">
        <f t="shared" si="8"/>
        <v>0</v>
      </c>
      <c r="CC33" s="48">
        <f t="shared" si="25"/>
        <v>0</v>
      </c>
      <c r="CD33" s="48">
        <f t="shared" si="26"/>
        <v>0</v>
      </c>
      <c r="CE33" s="87">
        <f t="shared" si="27"/>
        <v>97307.933000000005</v>
      </c>
      <c r="CF33" s="48">
        <f t="shared" si="28"/>
        <v>267019.45600000001</v>
      </c>
      <c r="CG33" s="48">
        <f t="shared" si="29"/>
        <v>85050</v>
      </c>
      <c r="CH33" s="87">
        <f t="shared" si="9"/>
        <v>449377.38900000002</v>
      </c>
      <c r="CI33" s="87">
        <v>97307.933000000005</v>
      </c>
      <c r="CJ33" s="48">
        <f t="shared" si="10"/>
        <v>352069.45600000001</v>
      </c>
      <c r="CK33" s="90">
        <f t="shared" si="11"/>
        <v>0.2165394507643997</v>
      </c>
      <c r="CL33" s="88">
        <f t="shared" si="12"/>
        <v>95556.433000000005</v>
      </c>
      <c r="CM33" s="44">
        <f t="shared" si="13"/>
        <v>267019.45600000001</v>
      </c>
      <c r="CN33" s="44">
        <f t="shared" si="14"/>
        <v>362575.88900000002</v>
      </c>
      <c r="CO33" s="92">
        <f t="shared" si="30"/>
        <v>0.26354877943910937</v>
      </c>
      <c r="CP33" s="88">
        <f t="shared" si="31"/>
        <v>12556.433000000001</v>
      </c>
      <c r="CQ33" s="52">
        <f t="shared" si="32"/>
        <v>17019.456000000002</v>
      </c>
      <c r="CR33" s="52">
        <f t="shared" si="15"/>
        <v>29575.889000000003</v>
      </c>
      <c r="CS33" s="111">
        <f t="shared" si="43"/>
        <v>0.4245496390657944</v>
      </c>
      <c r="CT33" s="88">
        <f t="shared" si="33"/>
        <v>83000</v>
      </c>
      <c r="CU33" s="52">
        <f t="shared" si="34"/>
        <v>250000</v>
      </c>
      <c r="CV33" s="52">
        <f t="shared" si="16"/>
        <v>333000</v>
      </c>
      <c r="CW33" s="91">
        <f t="shared" si="35"/>
        <v>0.24924924924924924</v>
      </c>
      <c r="CX33" s="88">
        <f t="shared" si="36"/>
        <v>80056.433000000005</v>
      </c>
      <c r="CY33" s="44">
        <f t="shared" si="37"/>
        <v>17019.456000000002</v>
      </c>
      <c r="CZ33" s="44">
        <f t="shared" si="17"/>
        <v>97075.88900000001</v>
      </c>
      <c r="DA33" s="122">
        <f t="array" ref="DA33:DB33">CX33:CY33/CZ33</f>
        <v>0.82467885511715477</v>
      </c>
      <c r="DB33" s="122">
        <v>0.17532114488284523</v>
      </c>
      <c r="DC33" s="88">
        <f t="shared" si="38"/>
        <v>17251.5</v>
      </c>
      <c r="DD33" s="44">
        <f t="shared" si="39"/>
        <v>335050</v>
      </c>
      <c r="DE33" s="44">
        <f t="shared" si="40"/>
        <v>352301.5</v>
      </c>
      <c r="DF33" s="122">
        <f t="array" ref="DF33:DG33">DC33:DD33/DE33</f>
        <v>4.8968000420094721E-2</v>
      </c>
      <c r="DG33" s="122">
        <v>0.95103199957990525</v>
      </c>
      <c r="DH33" s="88">
        <f t="shared" si="21"/>
        <v>97307.933000000005</v>
      </c>
      <c r="DI33" s="44">
        <f t="shared" si="41"/>
        <v>352069.45600000001</v>
      </c>
      <c r="DJ33" s="44">
        <f t="shared" si="42"/>
        <v>449377.38900000002</v>
      </c>
      <c r="DK33" s="122">
        <f t="array" ref="DK33:DL33">DH33:DI33/DJ33</f>
        <v>0.2165394507643997</v>
      </c>
      <c r="DL33" s="122">
        <v>0.78346054923560027</v>
      </c>
      <c r="DM33" s="47"/>
      <c r="DN33" s="47"/>
      <c r="DO33" s="47"/>
      <c r="DP33" s="47"/>
      <c r="DQ33" s="47"/>
      <c r="DR33" s="47"/>
      <c r="DS33" s="47"/>
      <c r="DT33" s="47"/>
      <c r="DU33" s="47"/>
      <c r="DV33" s="47"/>
      <c r="DW33" s="47"/>
      <c r="DX33" s="47"/>
      <c r="DY33" s="47"/>
      <c r="DZ33" s="47"/>
      <c r="EA33" s="47"/>
      <c r="EB33" s="47"/>
      <c r="EC33" s="47"/>
      <c r="ED33" s="47"/>
      <c r="EE33" s="47"/>
      <c r="EF33" s="47"/>
    </row>
    <row r="34" spans="1:136" s="24" customFormat="1" ht="12.75" customHeight="1">
      <c r="A34" s="82">
        <v>1958</v>
      </c>
      <c r="B34" s="83">
        <v>13.715999999999999</v>
      </c>
      <c r="C34" s="83">
        <f t="shared" si="0"/>
        <v>7.9193642461359</v>
      </c>
      <c r="D34" s="74">
        <v>72545</v>
      </c>
      <c r="E34" s="45">
        <v>0</v>
      </c>
      <c r="F34" s="45">
        <v>0</v>
      </c>
      <c r="G34" s="45">
        <v>0</v>
      </c>
      <c r="H34" s="45">
        <v>0</v>
      </c>
      <c r="I34" s="45">
        <v>16230.203</v>
      </c>
      <c r="J34" s="45">
        <v>22413.137999999999</v>
      </c>
      <c r="K34" s="45">
        <v>38643.341</v>
      </c>
      <c r="L34" s="45">
        <v>0</v>
      </c>
      <c r="M34" s="45">
        <v>0</v>
      </c>
      <c r="N34" s="45">
        <v>0</v>
      </c>
      <c r="O34" s="45">
        <v>0</v>
      </c>
      <c r="P34" s="45">
        <v>0</v>
      </c>
      <c r="Q34" s="45">
        <v>0</v>
      </c>
      <c r="R34" s="45">
        <v>0</v>
      </c>
      <c r="S34" s="45">
        <v>0</v>
      </c>
      <c r="T34" s="45">
        <v>0</v>
      </c>
      <c r="U34" s="45">
        <v>0</v>
      </c>
      <c r="V34" s="45">
        <v>0</v>
      </c>
      <c r="W34" s="45">
        <v>0</v>
      </c>
      <c r="X34" s="45">
        <v>1764</v>
      </c>
      <c r="Y34" s="45">
        <v>8236</v>
      </c>
      <c r="Z34" s="45">
        <v>10000</v>
      </c>
      <c r="AA34" s="48">
        <v>0</v>
      </c>
      <c r="AB34" s="48">
        <v>0</v>
      </c>
      <c r="AC34" s="45">
        <v>0</v>
      </c>
      <c r="AD34" s="45">
        <v>350</v>
      </c>
      <c r="AE34" s="45">
        <v>0</v>
      </c>
      <c r="AF34" s="45">
        <v>350</v>
      </c>
      <c r="AG34" s="45">
        <v>0</v>
      </c>
      <c r="AH34" s="44">
        <v>1226.05</v>
      </c>
      <c r="AI34" s="45">
        <v>107475</v>
      </c>
      <c r="AJ34" s="45">
        <f t="shared" si="1"/>
        <v>108701.05</v>
      </c>
      <c r="AK34" s="74">
        <v>0</v>
      </c>
      <c r="AL34" s="52">
        <v>15500</v>
      </c>
      <c r="AM34" s="45">
        <v>250000</v>
      </c>
      <c r="AN34" s="48">
        <v>265500</v>
      </c>
      <c r="AO34" s="74">
        <v>0</v>
      </c>
      <c r="AP34" s="45">
        <v>0</v>
      </c>
      <c r="AQ34" s="45">
        <v>0</v>
      </c>
      <c r="AR34" s="45">
        <v>0</v>
      </c>
      <c r="AS34" s="45">
        <v>0</v>
      </c>
      <c r="AT34" s="45">
        <v>0</v>
      </c>
      <c r="AU34" s="45">
        <v>0</v>
      </c>
      <c r="AV34" s="45">
        <v>0</v>
      </c>
      <c r="AW34" s="45">
        <v>0</v>
      </c>
      <c r="AX34" s="48">
        <v>0</v>
      </c>
      <c r="AY34" s="45">
        <v>0</v>
      </c>
      <c r="AZ34" s="45">
        <v>0</v>
      </c>
      <c r="BA34" s="45">
        <v>0</v>
      </c>
      <c r="BB34" s="45">
        <v>0</v>
      </c>
      <c r="BC34" s="45">
        <v>0</v>
      </c>
      <c r="BD34" s="45">
        <v>0</v>
      </c>
      <c r="BE34" s="45">
        <v>0</v>
      </c>
      <c r="BF34" s="45">
        <v>0</v>
      </c>
      <c r="BG34" s="45">
        <v>0</v>
      </c>
      <c r="BH34" s="45">
        <v>0</v>
      </c>
      <c r="BI34" s="45">
        <v>0</v>
      </c>
      <c r="BJ34" s="45">
        <v>0</v>
      </c>
      <c r="BK34" s="45">
        <v>0</v>
      </c>
      <c r="BL34" s="45">
        <v>0</v>
      </c>
      <c r="BM34" s="45">
        <v>0</v>
      </c>
      <c r="BN34" s="48">
        <v>0</v>
      </c>
      <c r="BO34" s="48">
        <v>0</v>
      </c>
      <c r="BP34" s="45">
        <v>0</v>
      </c>
      <c r="BQ34" s="45">
        <v>0</v>
      </c>
      <c r="BR34" s="45">
        <v>0</v>
      </c>
      <c r="BS34" s="74">
        <f t="shared" si="2"/>
        <v>495739.391</v>
      </c>
      <c r="BT34" s="45">
        <f t="shared" si="3"/>
        <v>0</v>
      </c>
      <c r="BU34" s="45">
        <f t="shared" si="4"/>
        <v>495739.391</v>
      </c>
      <c r="BV34" s="48">
        <f t="shared" si="5"/>
        <v>495739.391</v>
      </c>
      <c r="BW34" s="87">
        <f t="shared" si="6"/>
        <v>107615.253</v>
      </c>
      <c r="BX34" s="48">
        <f t="shared" si="22"/>
        <v>280649.13799999998</v>
      </c>
      <c r="BY34" s="48">
        <f t="shared" si="23"/>
        <v>107475</v>
      </c>
      <c r="BZ34" s="48">
        <f t="shared" si="7"/>
        <v>495739.39099999995</v>
      </c>
      <c r="CA34" s="87">
        <f t="shared" si="24"/>
        <v>0</v>
      </c>
      <c r="CB34" s="48">
        <f t="shared" si="8"/>
        <v>0</v>
      </c>
      <c r="CC34" s="48">
        <f t="shared" si="25"/>
        <v>0</v>
      </c>
      <c r="CD34" s="48">
        <f t="shared" si="26"/>
        <v>0</v>
      </c>
      <c r="CE34" s="87">
        <f t="shared" si="27"/>
        <v>107615.253</v>
      </c>
      <c r="CF34" s="48">
        <f t="shared" si="28"/>
        <v>280649.13799999998</v>
      </c>
      <c r="CG34" s="48">
        <f t="shared" si="29"/>
        <v>107475</v>
      </c>
      <c r="CH34" s="87">
        <f t="shared" si="9"/>
        <v>495739.39099999995</v>
      </c>
      <c r="CI34" s="87">
        <v>107615.253</v>
      </c>
      <c r="CJ34" s="48">
        <f t="shared" si="10"/>
        <v>388124.13799999992</v>
      </c>
      <c r="CK34" s="90">
        <f t="shared" si="11"/>
        <v>0.21708029451304992</v>
      </c>
      <c r="CL34" s="88">
        <f t="shared" si="12"/>
        <v>106389.20299999999</v>
      </c>
      <c r="CM34" s="44">
        <f t="shared" si="13"/>
        <v>280649.13799999992</v>
      </c>
      <c r="CN34" s="44">
        <f t="shared" si="14"/>
        <v>387038.3409999999</v>
      </c>
      <c r="CO34" s="92">
        <f t="shared" si="30"/>
        <v>0.27488026825745415</v>
      </c>
      <c r="CP34" s="88">
        <f t="shared" si="31"/>
        <v>16580.203000000001</v>
      </c>
      <c r="CQ34" s="52">
        <f t="shared" si="32"/>
        <v>22413.137999999999</v>
      </c>
      <c r="CR34" s="52">
        <f t="shared" si="15"/>
        <v>38993.341</v>
      </c>
      <c r="CS34" s="111">
        <f t="shared" si="43"/>
        <v>0.42520601145718706</v>
      </c>
      <c r="CT34" s="88">
        <f t="shared" si="33"/>
        <v>89809</v>
      </c>
      <c r="CU34" s="52">
        <f t="shared" si="34"/>
        <v>258235.99999999991</v>
      </c>
      <c r="CV34" s="52">
        <f t="shared" si="16"/>
        <v>348044.99999999988</v>
      </c>
      <c r="CW34" s="91">
        <f t="shared" si="35"/>
        <v>0.25803847203666203</v>
      </c>
      <c r="CX34" s="88">
        <f t="shared" si="36"/>
        <v>90889.202999999994</v>
      </c>
      <c r="CY34" s="44">
        <f t="shared" si="37"/>
        <v>30649.137999999999</v>
      </c>
      <c r="CZ34" s="44">
        <f t="shared" si="17"/>
        <v>121538.34099999999</v>
      </c>
      <c r="DA34" s="122">
        <f t="array" ref="DA34:DB34">CX34:CY34/CZ34</f>
        <v>0.74782329799943548</v>
      </c>
      <c r="DB34" s="122">
        <v>0.25217670200056458</v>
      </c>
      <c r="DC34" s="88">
        <f t="shared" si="38"/>
        <v>16726.050000000003</v>
      </c>
      <c r="DD34" s="44">
        <f t="shared" si="39"/>
        <v>357474.99999999994</v>
      </c>
      <c r="DE34" s="44">
        <f t="shared" si="40"/>
        <v>374201.04999999993</v>
      </c>
      <c r="DF34" s="122">
        <f t="array" ref="DF34:DG34">DC34:DD34/DE34</f>
        <v>4.4698030644221884E-2</v>
      </c>
      <c r="DG34" s="122">
        <v>0.95530196935577816</v>
      </c>
      <c r="DH34" s="88">
        <f t="shared" si="21"/>
        <v>107615.253</v>
      </c>
      <c r="DI34" s="44">
        <f t="shared" si="41"/>
        <v>388124.13799999992</v>
      </c>
      <c r="DJ34" s="44">
        <f t="shared" si="42"/>
        <v>495739.39099999995</v>
      </c>
      <c r="DK34" s="122">
        <f t="array" ref="DK34:DL34">DH34:DI34/DJ34</f>
        <v>0.21708029451304992</v>
      </c>
      <c r="DL34" s="122">
        <v>0.78291970548695</v>
      </c>
      <c r="DM34" s="47"/>
      <c r="DN34" s="47"/>
      <c r="DO34" s="47"/>
      <c r="DP34" s="47"/>
      <c r="DQ34" s="47"/>
      <c r="DR34" s="47"/>
      <c r="DS34" s="47"/>
      <c r="DT34" s="47"/>
      <c r="DU34" s="47"/>
      <c r="DV34" s="47"/>
      <c r="DW34" s="47"/>
      <c r="DX34" s="47"/>
      <c r="DY34" s="47"/>
      <c r="DZ34" s="47"/>
      <c r="EA34" s="47"/>
      <c r="EB34" s="47"/>
      <c r="EC34" s="47"/>
      <c r="ED34" s="47"/>
      <c r="EE34" s="47"/>
      <c r="EF34" s="47"/>
    </row>
    <row r="35" spans="1:136" s="24" customFormat="1" ht="12.75" customHeight="1">
      <c r="A35" s="82">
        <v>1959</v>
      </c>
      <c r="B35" s="83">
        <v>13.750999999999999</v>
      </c>
      <c r="C35" s="83">
        <f t="shared" si="0"/>
        <v>7.8992073303759733</v>
      </c>
      <c r="D35" s="74">
        <v>74780</v>
      </c>
      <c r="E35" s="45">
        <v>0</v>
      </c>
      <c r="F35" s="45">
        <v>0</v>
      </c>
      <c r="G35" s="45">
        <v>0</v>
      </c>
      <c r="H35" s="45">
        <v>0</v>
      </c>
      <c r="I35" s="45">
        <v>18215.581000000002</v>
      </c>
      <c r="J35" s="45">
        <v>25154.848999999998</v>
      </c>
      <c r="K35" s="45">
        <v>43370.43</v>
      </c>
      <c r="L35" s="45">
        <v>0</v>
      </c>
      <c r="M35" s="45">
        <v>0</v>
      </c>
      <c r="N35" s="45">
        <v>0</v>
      </c>
      <c r="O35" s="45">
        <v>0</v>
      </c>
      <c r="P35" s="45">
        <v>0</v>
      </c>
      <c r="Q35" s="45">
        <v>0</v>
      </c>
      <c r="R35" s="45">
        <v>0</v>
      </c>
      <c r="S35" s="45">
        <v>0</v>
      </c>
      <c r="T35" s="45">
        <v>0</v>
      </c>
      <c r="U35" s="45">
        <v>0</v>
      </c>
      <c r="V35" s="45">
        <v>0</v>
      </c>
      <c r="W35" s="45">
        <v>0</v>
      </c>
      <c r="X35" s="45">
        <v>1760</v>
      </c>
      <c r="Y35" s="45">
        <v>8240</v>
      </c>
      <c r="Z35" s="45">
        <v>10000</v>
      </c>
      <c r="AA35" s="48">
        <v>0</v>
      </c>
      <c r="AB35" s="48">
        <v>0</v>
      </c>
      <c r="AC35" s="45">
        <v>0</v>
      </c>
      <c r="AD35" s="45">
        <v>335</v>
      </c>
      <c r="AE35" s="45">
        <v>0</v>
      </c>
      <c r="AF35" s="45">
        <v>335</v>
      </c>
      <c r="AG35" s="45">
        <v>0</v>
      </c>
      <c r="AH35" s="44">
        <v>4413.78</v>
      </c>
      <c r="AI35" s="45">
        <v>329020.35399999999</v>
      </c>
      <c r="AJ35" s="45">
        <f t="shared" si="1"/>
        <v>333434.13400000002</v>
      </c>
      <c r="AK35" s="74">
        <v>0</v>
      </c>
      <c r="AL35" s="52">
        <v>15500</v>
      </c>
      <c r="AM35" s="45">
        <v>250000</v>
      </c>
      <c r="AN35" s="48">
        <v>265500</v>
      </c>
      <c r="AO35" s="74">
        <v>0</v>
      </c>
      <c r="AP35" s="45">
        <v>0</v>
      </c>
      <c r="AQ35" s="45">
        <v>0</v>
      </c>
      <c r="AR35" s="45">
        <v>0</v>
      </c>
      <c r="AS35" s="45">
        <v>0</v>
      </c>
      <c r="AT35" s="45">
        <v>0</v>
      </c>
      <c r="AU35" s="45">
        <v>0</v>
      </c>
      <c r="AV35" s="45">
        <v>0</v>
      </c>
      <c r="AW35" s="45">
        <v>0</v>
      </c>
      <c r="AX35" s="48">
        <v>0</v>
      </c>
      <c r="AY35" s="45">
        <v>0</v>
      </c>
      <c r="AZ35" s="45">
        <v>0</v>
      </c>
      <c r="BA35" s="45">
        <v>0</v>
      </c>
      <c r="BB35" s="45">
        <v>0</v>
      </c>
      <c r="BC35" s="45">
        <v>0</v>
      </c>
      <c r="BD35" s="45">
        <v>0</v>
      </c>
      <c r="BE35" s="45">
        <v>0</v>
      </c>
      <c r="BF35" s="45">
        <v>0</v>
      </c>
      <c r="BG35" s="45">
        <v>0</v>
      </c>
      <c r="BH35" s="45">
        <v>0</v>
      </c>
      <c r="BI35" s="45">
        <v>0</v>
      </c>
      <c r="BJ35" s="45">
        <v>0</v>
      </c>
      <c r="BK35" s="45">
        <v>0</v>
      </c>
      <c r="BL35" s="45">
        <v>0</v>
      </c>
      <c r="BM35" s="45">
        <v>0</v>
      </c>
      <c r="BN35" s="48">
        <v>0</v>
      </c>
      <c r="BO35" s="48">
        <v>0</v>
      </c>
      <c r="BP35" s="45">
        <v>0</v>
      </c>
      <c r="BQ35" s="45">
        <v>0</v>
      </c>
      <c r="BR35" s="45">
        <v>0</v>
      </c>
      <c r="BS35" s="74">
        <f t="shared" si="2"/>
        <v>727419.56400000001</v>
      </c>
      <c r="BT35" s="45">
        <f t="shared" si="3"/>
        <v>0</v>
      </c>
      <c r="BU35" s="45">
        <f t="shared" si="4"/>
        <v>727419.56400000001</v>
      </c>
      <c r="BV35" s="48">
        <f t="shared" si="5"/>
        <v>727419.56400000001</v>
      </c>
      <c r="BW35" s="87">
        <f t="shared" si="6"/>
        <v>115004.361</v>
      </c>
      <c r="BX35" s="48">
        <f t="shared" si="22"/>
        <v>283394.84899999999</v>
      </c>
      <c r="BY35" s="48">
        <f t="shared" si="23"/>
        <v>329020.35399999999</v>
      </c>
      <c r="BZ35" s="48">
        <f t="shared" si="7"/>
        <v>727419.56400000001</v>
      </c>
      <c r="CA35" s="87">
        <f t="shared" si="24"/>
        <v>0</v>
      </c>
      <c r="CB35" s="48">
        <f t="shared" si="8"/>
        <v>0</v>
      </c>
      <c r="CC35" s="48">
        <f t="shared" si="25"/>
        <v>0</v>
      </c>
      <c r="CD35" s="48">
        <f t="shared" si="26"/>
        <v>0</v>
      </c>
      <c r="CE35" s="87">
        <f t="shared" si="27"/>
        <v>115004.361</v>
      </c>
      <c r="CF35" s="48">
        <f t="shared" si="28"/>
        <v>283394.84899999999</v>
      </c>
      <c r="CG35" s="48">
        <f t="shared" si="29"/>
        <v>329020.35399999999</v>
      </c>
      <c r="CH35" s="87">
        <f t="shared" si="9"/>
        <v>727419.56400000001</v>
      </c>
      <c r="CI35" s="87">
        <v>115004.361</v>
      </c>
      <c r="CJ35" s="48">
        <f t="shared" si="10"/>
        <v>612415.20299999998</v>
      </c>
      <c r="CK35" s="90">
        <f t="shared" si="11"/>
        <v>0.15809907609248738</v>
      </c>
      <c r="CL35" s="88">
        <f t="shared" si="12"/>
        <v>110590.58100000001</v>
      </c>
      <c r="CM35" s="44">
        <f t="shared" si="13"/>
        <v>283394.84899999999</v>
      </c>
      <c r="CN35" s="44">
        <f t="shared" si="14"/>
        <v>393985.43</v>
      </c>
      <c r="CO35" s="92">
        <f t="shared" si="30"/>
        <v>0.28069713390162676</v>
      </c>
      <c r="CP35" s="88">
        <f t="shared" si="31"/>
        <v>18550.581000000002</v>
      </c>
      <c r="CQ35" s="52">
        <f t="shared" si="32"/>
        <v>25154.848999999998</v>
      </c>
      <c r="CR35" s="52">
        <f t="shared" si="15"/>
        <v>43705.43</v>
      </c>
      <c r="CS35" s="111">
        <f t="shared" si="43"/>
        <v>0.42444568100576979</v>
      </c>
      <c r="CT35" s="88">
        <f t="shared" si="33"/>
        <v>92040</v>
      </c>
      <c r="CU35" s="52">
        <f t="shared" si="34"/>
        <v>258240</v>
      </c>
      <c r="CV35" s="52">
        <f t="shared" si="16"/>
        <v>350280</v>
      </c>
      <c r="CW35" s="91">
        <f t="shared" si="35"/>
        <v>0.26276121959575199</v>
      </c>
      <c r="CX35" s="88">
        <f t="shared" si="36"/>
        <v>95090.581000000006</v>
      </c>
      <c r="CY35" s="44">
        <f t="shared" si="37"/>
        <v>33394.849000000002</v>
      </c>
      <c r="CZ35" s="44">
        <f t="shared" si="17"/>
        <v>128485.43000000001</v>
      </c>
      <c r="DA35" s="122">
        <f t="array" ref="DA35:DB35">CX35:CY35/CZ35</f>
        <v>0.74008843648653388</v>
      </c>
      <c r="DB35" s="122">
        <v>0.25991156351346606</v>
      </c>
      <c r="DC35" s="88">
        <f t="shared" si="38"/>
        <v>19913.78</v>
      </c>
      <c r="DD35" s="44">
        <f t="shared" si="39"/>
        <v>579020.35399999993</v>
      </c>
      <c r="DE35" s="44">
        <f t="shared" si="40"/>
        <v>598934.13399999996</v>
      </c>
      <c r="DF35" s="122">
        <f t="array" ref="DF35:DG35">DC35:DD35/DE35</f>
        <v>3.3248697760812546E-2</v>
      </c>
      <c r="DG35" s="122">
        <v>0.96675130223918737</v>
      </c>
      <c r="DH35" s="88">
        <f t="shared" si="21"/>
        <v>115004.361</v>
      </c>
      <c r="DI35" s="44">
        <f t="shared" si="41"/>
        <v>612415.20299999998</v>
      </c>
      <c r="DJ35" s="44">
        <f t="shared" si="42"/>
        <v>727419.56400000001</v>
      </c>
      <c r="DK35" s="122">
        <f t="array" ref="DK35:DL35">DH35:DI35/DJ35</f>
        <v>0.15809907609248738</v>
      </c>
      <c r="DL35" s="122">
        <v>0.84190092390751259</v>
      </c>
      <c r="DM35" s="47"/>
      <c r="DN35" s="47"/>
      <c r="DO35" s="47"/>
      <c r="DP35" s="47"/>
      <c r="DQ35" s="47"/>
      <c r="DR35" s="47"/>
      <c r="DS35" s="47"/>
      <c r="DT35" s="47"/>
      <c r="DU35" s="47"/>
      <c r="DV35" s="47"/>
      <c r="DW35" s="47"/>
      <c r="DX35" s="47"/>
      <c r="DY35" s="47"/>
      <c r="DZ35" s="47"/>
      <c r="EA35" s="47"/>
      <c r="EB35" s="47"/>
      <c r="EC35" s="47"/>
      <c r="ED35" s="47"/>
      <c r="EE35" s="47"/>
      <c r="EF35" s="47"/>
    </row>
    <row r="36" spans="1:136" s="24" customFormat="1" ht="12.75" customHeight="1">
      <c r="A36" s="82">
        <v>1960</v>
      </c>
      <c r="B36" s="83">
        <v>13.922000000000001</v>
      </c>
      <c r="C36" s="83">
        <f t="shared" si="0"/>
        <v>7.8021835943111615</v>
      </c>
      <c r="D36" s="74">
        <v>82322</v>
      </c>
      <c r="E36" s="45">
        <v>0</v>
      </c>
      <c r="F36" s="45">
        <v>0</v>
      </c>
      <c r="G36" s="45">
        <v>0</v>
      </c>
      <c r="H36" s="45">
        <v>0</v>
      </c>
      <c r="I36" s="45">
        <v>17026.409</v>
      </c>
      <c r="J36" s="45">
        <v>23512.659</v>
      </c>
      <c r="K36" s="45">
        <v>40539.067999999999</v>
      </c>
      <c r="L36" s="45">
        <v>0</v>
      </c>
      <c r="M36" s="45">
        <v>0</v>
      </c>
      <c r="N36" s="45">
        <v>0</v>
      </c>
      <c r="O36" s="45">
        <v>0</v>
      </c>
      <c r="P36" s="45">
        <v>0</v>
      </c>
      <c r="Q36" s="45">
        <v>0</v>
      </c>
      <c r="R36" s="45">
        <v>0</v>
      </c>
      <c r="S36" s="45">
        <v>0</v>
      </c>
      <c r="T36" s="45">
        <v>0</v>
      </c>
      <c r="U36" s="45">
        <v>0</v>
      </c>
      <c r="V36" s="45">
        <v>0</v>
      </c>
      <c r="W36" s="45">
        <v>0</v>
      </c>
      <c r="X36" s="45">
        <v>2500</v>
      </c>
      <c r="Y36" s="45">
        <v>7500</v>
      </c>
      <c r="Z36" s="45">
        <v>10000</v>
      </c>
      <c r="AA36" s="48">
        <v>0</v>
      </c>
      <c r="AB36" s="48">
        <v>0</v>
      </c>
      <c r="AC36" s="45">
        <v>0</v>
      </c>
      <c r="AD36" s="45">
        <v>75</v>
      </c>
      <c r="AE36" s="45">
        <v>0</v>
      </c>
      <c r="AF36" s="45">
        <v>75</v>
      </c>
      <c r="AG36" s="45">
        <v>0</v>
      </c>
      <c r="AH36" s="44">
        <v>2171.86</v>
      </c>
      <c r="AI36" s="45">
        <v>374586.41100000002</v>
      </c>
      <c r="AJ36" s="45">
        <f t="shared" si="1"/>
        <v>376758.27100000001</v>
      </c>
      <c r="AK36" s="74">
        <v>0</v>
      </c>
      <c r="AL36" s="52">
        <v>15500</v>
      </c>
      <c r="AM36" s="45">
        <v>250000</v>
      </c>
      <c r="AN36" s="48">
        <v>265500</v>
      </c>
      <c r="AO36" s="74">
        <v>0</v>
      </c>
      <c r="AP36" s="45">
        <v>0</v>
      </c>
      <c r="AQ36" s="45">
        <v>0</v>
      </c>
      <c r="AR36" s="45">
        <v>0</v>
      </c>
      <c r="AS36" s="45">
        <v>0</v>
      </c>
      <c r="AT36" s="45">
        <v>0</v>
      </c>
      <c r="AU36" s="45">
        <v>0</v>
      </c>
      <c r="AV36" s="45">
        <v>0</v>
      </c>
      <c r="AW36" s="45">
        <v>0</v>
      </c>
      <c r="AX36" s="48">
        <v>0</v>
      </c>
      <c r="AY36" s="45">
        <v>0</v>
      </c>
      <c r="AZ36" s="45">
        <v>0</v>
      </c>
      <c r="BA36" s="45">
        <v>0</v>
      </c>
      <c r="BB36" s="45">
        <v>0</v>
      </c>
      <c r="BC36" s="45">
        <v>0</v>
      </c>
      <c r="BD36" s="45">
        <v>0</v>
      </c>
      <c r="BE36" s="45">
        <v>0</v>
      </c>
      <c r="BF36" s="45">
        <v>0</v>
      </c>
      <c r="BG36" s="45">
        <v>0</v>
      </c>
      <c r="BH36" s="45">
        <v>0</v>
      </c>
      <c r="BI36" s="45">
        <v>0</v>
      </c>
      <c r="BJ36" s="45">
        <v>0</v>
      </c>
      <c r="BK36" s="45">
        <v>0</v>
      </c>
      <c r="BL36" s="45">
        <v>0</v>
      </c>
      <c r="BM36" s="45">
        <v>0</v>
      </c>
      <c r="BN36" s="48">
        <v>0</v>
      </c>
      <c r="BO36" s="48">
        <v>0</v>
      </c>
      <c r="BP36" s="45">
        <v>0</v>
      </c>
      <c r="BQ36" s="45">
        <v>0</v>
      </c>
      <c r="BR36" s="45">
        <v>0</v>
      </c>
      <c r="BS36" s="74">
        <f t="shared" si="2"/>
        <v>775194.33900000004</v>
      </c>
      <c r="BT36" s="45">
        <f t="shared" si="3"/>
        <v>0</v>
      </c>
      <c r="BU36" s="45">
        <f t="shared" si="4"/>
        <v>775194.33900000004</v>
      </c>
      <c r="BV36" s="48">
        <f t="shared" si="5"/>
        <v>775194.33900000004</v>
      </c>
      <c r="BW36" s="87">
        <f t="shared" si="6"/>
        <v>119595.269</v>
      </c>
      <c r="BX36" s="48">
        <f t="shared" si="22"/>
        <v>281012.65899999999</v>
      </c>
      <c r="BY36" s="48">
        <f t="shared" si="23"/>
        <v>374586.41100000002</v>
      </c>
      <c r="BZ36" s="48">
        <f t="shared" si="7"/>
        <v>775194.33899999992</v>
      </c>
      <c r="CA36" s="87">
        <f t="shared" si="24"/>
        <v>0</v>
      </c>
      <c r="CB36" s="48">
        <f t="shared" si="8"/>
        <v>0</v>
      </c>
      <c r="CC36" s="48">
        <f t="shared" si="25"/>
        <v>0</v>
      </c>
      <c r="CD36" s="48">
        <f t="shared" si="26"/>
        <v>0</v>
      </c>
      <c r="CE36" s="87">
        <f t="shared" si="27"/>
        <v>119595.269</v>
      </c>
      <c r="CF36" s="48">
        <f t="shared" si="28"/>
        <v>281012.65899999999</v>
      </c>
      <c r="CG36" s="48">
        <f t="shared" si="29"/>
        <v>374586.41100000002</v>
      </c>
      <c r="CH36" s="87">
        <f t="shared" si="9"/>
        <v>775194.33899999992</v>
      </c>
      <c r="CI36" s="87">
        <v>119595.269</v>
      </c>
      <c r="CJ36" s="48">
        <f t="shared" si="10"/>
        <v>655599.06999999995</v>
      </c>
      <c r="CK36" s="90">
        <f t="shared" si="11"/>
        <v>0.15427778943055467</v>
      </c>
      <c r="CL36" s="88">
        <f t="shared" si="12"/>
        <v>117423.409</v>
      </c>
      <c r="CM36" s="44">
        <f t="shared" si="13"/>
        <v>281012.65899999993</v>
      </c>
      <c r="CN36" s="44">
        <f t="shared" si="14"/>
        <v>398436.06799999991</v>
      </c>
      <c r="CO36" s="92">
        <f t="shared" si="30"/>
        <v>0.29471079159429919</v>
      </c>
      <c r="CP36" s="88">
        <f t="shared" si="31"/>
        <v>17101.409</v>
      </c>
      <c r="CQ36" s="52">
        <f t="shared" si="32"/>
        <v>23512.659</v>
      </c>
      <c r="CR36" s="52">
        <f t="shared" si="15"/>
        <v>40614.067999999999</v>
      </c>
      <c r="CS36" s="111">
        <f t="shared" si="43"/>
        <v>0.42107106828106949</v>
      </c>
      <c r="CT36" s="88">
        <f t="shared" si="33"/>
        <v>100322</v>
      </c>
      <c r="CU36" s="52">
        <f t="shared" si="34"/>
        <v>257499.99999999994</v>
      </c>
      <c r="CV36" s="52">
        <f t="shared" si="16"/>
        <v>357821.99999999994</v>
      </c>
      <c r="CW36" s="91">
        <f t="shared" si="35"/>
        <v>0.28036845135290733</v>
      </c>
      <c r="CX36" s="88">
        <f t="shared" si="36"/>
        <v>101923.409</v>
      </c>
      <c r="CY36" s="44">
        <f t="shared" si="37"/>
        <v>31012.659</v>
      </c>
      <c r="CZ36" s="44">
        <f t="shared" si="17"/>
        <v>132936.068</v>
      </c>
      <c r="DA36" s="122">
        <f t="array" ref="DA36:DB36">CX36:CY36/CZ36</f>
        <v>0.76670997219505543</v>
      </c>
      <c r="DB36" s="122">
        <v>0.23329002780494457</v>
      </c>
      <c r="DC36" s="88">
        <f t="shared" si="38"/>
        <v>17671.86</v>
      </c>
      <c r="DD36" s="44">
        <f t="shared" si="39"/>
        <v>624586.41099999996</v>
      </c>
      <c r="DE36" s="44">
        <f t="shared" si="40"/>
        <v>642258.27099999995</v>
      </c>
      <c r="DF36" s="122">
        <f t="array" ref="DF36:DG36">DC36:DD36/DE36</f>
        <v>2.75151925602839E-2</v>
      </c>
      <c r="DG36" s="122">
        <v>0.9724848074397161</v>
      </c>
      <c r="DH36" s="88">
        <f t="shared" si="21"/>
        <v>119595.269</v>
      </c>
      <c r="DI36" s="44">
        <f t="shared" si="41"/>
        <v>655599.06999999995</v>
      </c>
      <c r="DJ36" s="44">
        <f t="shared" si="42"/>
        <v>775194.33899999992</v>
      </c>
      <c r="DK36" s="122">
        <f t="array" ref="DK36:DL36">DH36:DI36/DJ36</f>
        <v>0.15427778943055467</v>
      </c>
      <c r="DL36" s="122">
        <v>0.84572221056944541</v>
      </c>
      <c r="DM36" s="47"/>
      <c r="DN36" s="47"/>
      <c r="DO36" s="47"/>
      <c r="DP36" s="47"/>
      <c r="DQ36" s="47"/>
      <c r="DR36" s="47"/>
      <c r="DS36" s="47"/>
      <c r="DT36" s="47"/>
      <c r="DU36" s="47"/>
      <c r="DV36" s="47"/>
      <c r="DW36" s="47"/>
      <c r="DX36" s="47"/>
      <c r="DY36" s="47"/>
      <c r="DZ36" s="47"/>
      <c r="EA36" s="47"/>
      <c r="EB36" s="47"/>
      <c r="EC36" s="47"/>
      <c r="ED36" s="47"/>
      <c r="EE36" s="47"/>
      <c r="EF36" s="47"/>
    </row>
    <row r="37" spans="1:136" s="117" customFormat="1" ht="12.75" customHeight="1">
      <c r="A37" s="84" t="s">
        <v>107</v>
      </c>
      <c r="B37" s="84"/>
      <c r="C37" s="84"/>
      <c r="D37" s="71">
        <f t="shared" ref="D37:AI37" si="44">SUM(D12:D36)</f>
        <v>1073462.0490000001</v>
      </c>
      <c r="E37" s="29">
        <f t="shared" si="44"/>
        <v>423.99599999999998</v>
      </c>
      <c r="F37" s="29">
        <f t="shared" si="44"/>
        <v>0</v>
      </c>
      <c r="G37" s="29">
        <f t="shared" si="44"/>
        <v>0</v>
      </c>
      <c r="H37" s="29">
        <f t="shared" si="44"/>
        <v>0</v>
      </c>
      <c r="I37" s="29">
        <f t="shared" si="44"/>
        <v>102882.98300000001</v>
      </c>
      <c r="J37" s="29">
        <f t="shared" si="44"/>
        <v>142076.5</v>
      </c>
      <c r="K37" s="29">
        <f t="shared" si="44"/>
        <v>244959.48299999998</v>
      </c>
      <c r="L37" s="29">
        <f t="shared" si="44"/>
        <v>0</v>
      </c>
      <c r="M37" s="29">
        <f t="shared" si="44"/>
        <v>0</v>
      </c>
      <c r="N37" s="29">
        <f t="shared" si="44"/>
        <v>0</v>
      </c>
      <c r="O37" s="29">
        <f t="shared" si="44"/>
        <v>0</v>
      </c>
      <c r="P37" s="29">
        <f t="shared" si="44"/>
        <v>0</v>
      </c>
      <c r="Q37" s="29">
        <f t="shared" si="44"/>
        <v>0</v>
      </c>
      <c r="R37" s="29">
        <f t="shared" si="44"/>
        <v>0</v>
      </c>
      <c r="S37" s="29">
        <f t="shared" si="44"/>
        <v>0</v>
      </c>
      <c r="T37" s="29">
        <f t="shared" si="44"/>
        <v>0</v>
      </c>
      <c r="U37" s="29">
        <f t="shared" si="44"/>
        <v>0</v>
      </c>
      <c r="V37" s="29">
        <f t="shared" si="44"/>
        <v>0</v>
      </c>
      <c r="W37" s="29">
        <f t="shared" si="44"/>
        <v>0</v>
      </c>
      <c r="X37" s="29">
        <f t="shared" si="44"/>
        <v>6024</v>
      </c>
      <c r="Y37" s="29">
        <f t="shared" si="44"/>
        <v>23976</v>
      </c>
      <c r="Z37" s="29">
        <f t="shared" si="44"/>
        <v>30000</v>
      </c>
      <c r="AA37" s="5">
        <f t="shared" si="44"/>
        <v>0</v>
      </c>
      <c r="AB37" s="5">
        <f t="shared" si="44"/>
        <v>0</v>
      </c>
      <c r="AC37" s="29">
        <f t="shared" si="44"/>
        <v>0</v>
      </c>
      <c r="AD37" s="29">
        <f t="shared" si="44"/>
        <v>1507.7719999999999</v>
      </c>
      <c r="AE37" s="29">
        <f t="shared" si="44"/>
        <v>4860.7920000000004</v>
      </c>
      <c r="AF37" s="29">
        <f t="shared" si="44"/>
        <v>6368.5640000000003</v>
      </c>
      <c r="AG37" s="29">
        <f t="shared" si="44"/>
        <v>25149.212</v>
      </c>
      <c r="AH37" s="19">
        <f t="shared" si="44"/>
        <v>10053.61</v>
      </c>
      <c r="AI37" s="29">
        <f t="shared" si="44"/>
        <v>916441.76500000013</v>
      </c>
      <c r="AJ37" s="29">
        <f t="shared" ref="AJ37:BO37" si="45">SUM(AJ12:AJ36)</f>
        <v>926495.375</v>
      </c>
      <c r="AK37" s="71">
        <f t="shared" si="45"/>
        <v>0</v>
      </c>
      <c r="AL37" s="27">
        <f t="shared" si="45"/>
        <v>459513.33548200002</v>
      </c>
      <c r="AM37" s="29">
        <f t="shared" si="45"/>
        <v>7411505.4110000003</v>
      </c>
      <c r="AN37" s="5">
        <f t="shared" si="45"/>
        <v>7871018.7464819998</v>
      </c>
      <c r="AO37" s="71">
        <f t="shared" si="45"/>
        <v>0</v>
      </c>
      <c r="AP37" s="29">
        <f t="shared" si="45"/>
        <v>0</v>
      </c>
      <c r="AQ37" s="29">
        <f t="shared" si="45"/>
        <v>0</v>
      </c>
      <c r="AR37" s="29">
        <f t="shared" si="45"/>
        <v>0</v>
      </c>
      <c r="AS37" s="29">
        <f t="shared" si="45"/>
        <v>0</v>
      </c>
      <c r="AT37" s="29">
        <f t="shared" si="45"/>
        <v>0</v>
      </c>
      <c r="AU37" s="29">
        <f t="shared" si="45"/>
        <v>0</v>
      </c>
      <c r="AV37" s="29">
        <f t="shared" si="45"/>
        <v>0</v>
      </c>
      <c r="AW37" s="29">
        <f t="shared" si="45"/>
        <v>0</v>
      </c>
      <c r="AX37" s="5">
        <f t="shared" si="45"/>
        <v>0</v>
      </c>
      <c r="AY37" s="29">
        <f t="shared" si="45"/>
        <v>0</v>
      </c>
      <c r="AZ37" s="29">
        <f t="shared" si="45"/>
        <v>0</v>
      </c>
      <c r="BA37" s="29">
        <f t="shared" si="45"/>
        <v>0</v>
      </c>
      <c r="BB37" s="29">
        <f t="shared" si="45"/>
        <v>0</v>
      </c>
      <c r="BC37" s="29">
        <f t="shared" si="45"/>
        <v>0</v>
      </c>
      <c r="BD37" s="29">
        <f t="shared" si="45"/>
        <v>0</v>
      </c>
      <c r="BE37" s="29">
        <f t="shared" si="45"/>
        <v>0</v>
      </c>
      <c r="BF37" s="29">
        <f t="shared" si="45"/>
        <v>0</v>
      </c>
      <c r="BG37" s="29">
        <f t="shared" si="45"/>
        <v>0</v>
      </c>
      <c r="BH37" s="29">
        <f t="shared" si="45"/>
        <v>0</v>
      </c>
      <c r="BI37" s="29">
        <f t="shared" si="45"/>
        <v>0</v>
      </c>
      <c r="BJ37" s="29">
        <f t="shared" si="45"/>
        <v>0</v>
      </c>
      <c r="BK37" s="29">
        <f t="shared" si="45"/>
        <v>0</v>
      </c>
      <c r="BL37" s="29">
        <f t="shared" si="45"/>
        <v>0</v>
      </c>
      <c r="BM37" s="29">
        <f t="shared" si="45"/>
        <v>0</v>
      </c>
      <c r="BN37" s="5">
        <f t="shared" si="45"/>
        <v>0</v>
      </c>
      <c r="BO37" s="5">
        <f t="shared" si="45"/>
        <v>0</v>
      </c>
      <c r="BP37" s="29">
        <f t="shared" ref="BP37:CJ37" si="46">SUM(BP12:BP36)</f>
        <v>0</v>
      </c>
      <c r="BQ37" s="29">
        <f t="shared" si="46"/>
        <v>0</v>
      </c>
      <c r="BR37" s="29">
        <f t="shared" si="46"/>
        <v>0</v>
      </c>
      <c r="BS37" s="71">
        <f t="shared" si="46"/>
        <v>10177877.425481999</v>
      </c>
      <c r="BT37" s="71">
        <f t="shared" si="46"/>
        <v>0</v>
      </c>
      <c r="BU37" s="29">
        <f t="shared" si="46"/>
        <v>10177877.425481999</v>
      </c>
      <c r="BV37" s="5">
        <f t="shared" si="46"/>
        <v>10177877.425481999</v>
      </c>
      <c r="BW37" s="68">
        <f t="shared" si="46"/>
        <v>1653867.7454820001</v>
      </c>
      <c r="BX37" s="5">
        <f t="shared" si="46"/>
        <v>7582418.7030000007</v>
      </c>
      <c r="BY37" s="5">
        <f t="shared" si="46"/>
        <v>941590.97699999996</v>
      </c>
      <c r="BZ37" s="5">
        <f t="shared" si="46"/>
        <v>10177877.425481999</v>
      </c>
      <c r="CA37" s="68">
        <f t="shared" si="46"/>
        <v>0</v>
      </c>
      <c r="CB37" s="5">
        <f t="shared" si="46"/>
        <v>0</v>
      </c>
      <c r="CC37" s="5">
        <f t="shared" si="46"/>
        <v>0</v>
      </c>
      <c r="CD37" s="5">
        <f t="shared" si="46"/>
        <v>0</v>
      </c>
      <c r="CE37" s="68">
        <f t="shared" si="46"/>
        <v>1653867.7454820001</v>
      </c>
      <c r="CF37" s="5">
        <f t="shared" si="46"/>
        <v>7582418.7030000007</v>
      </c>
      <c r="CG37" s="5">
        <f t="shared" si="46"/>
        <v>941590.97699999996</v>
      </c>
      <c r="CH37" s="68">
        <f t="shared" si="46"/>
        <v>10177877.425481999</v>
      </c>
      <c r="CI37" s="68">
        <v>1653867.7454820001</v>
      </c>
      <c r="CJ37" s="5">
        <f t="shared" si="46"/>
        <v>8524009.6800000016</v>
      </c>
      <c r="CK37" s="40">
        <f t="shared" si="11"/>
        <v>0.16249633163603136</v>
      </c>
      <c r="CL37" s="22">
        <f>SUM(CL12:CL36)</f>
        <v>1643814.135482</v>
      </c>
      <c r="CM37" s="19">
        <f>SUM(CM12:CM36)</f>
        <v>7582418.7030000007</v>
      </c>
      <c r="CN37" s="19">
        <f>SUM(CN12:CN36)</f>
        <v>9226232.8384819981</v>
      </c>
      <c r="CO37" s="6">
        <f t="shared" si="30"/>
        <v>0.17816742372095373</v>
      </c>
      <c r="CP37" s="22">
        <f>SUM(CP12:CP36)</f>
        <v>104390.75500000002</v>
      </c>
      <c r="CQ37" s="27">
        <f>SUM(CQ12:CQ36)</f>
        <v>146937.29200000002</v>
      </c>
      <c r="CR37" s="27">
        <f>SUM(CR12:CR36)</f>
        <v>251328.04699999999</v>
      </c>
      <c r="CS37" s="56">
        <f t="shared" si="43"/>
        <v>0.41535656782468061</v>
      </c>
      <c r="CT37" s="22">
        <f>SUM(CT12:CT36)</f>
        <v>1539423.3804820001</v>
      </c>
      <c r="CU37" s="27">
        <f>SUM(CU12:CU36)</f>
        <v>7435481.4109999994</v>
      </c>
      <c r="CV37" s="27">
        <f>SUM(CV12:CV36)</f>
        <v>8974904.7914819997</v>
      </c>
      <c r="CW37" s="77">
        <f t="shared" si="35"/>
        <v>0.1715253160059205</v>
      </c>
      <c r="CX37" s="22">
        <f>SUM(CX12:CX36)</f>
        <v>1184300.7999999998</v>
      </c>
      <c r="CY37" s="19">
        <f>SUM(CY12:CY36)</f>
        <v>196062.50400000002</v>
      </c>
      <c r="CZ37" s="19">
        <f t="shared" si="17"/>
        <v>1380363.3039999998</v>
      </c>
      <c r="DA37" s="123">
        <f t="array" ref="DA37:DB37">CX37:CY37/CZ37</f>
        <v>0.85796311490471211</v>
      </c>
      <c r="DB37" s="123">
        <v>0.14203688509528797</v>
      </c>
      <c r="DC37" s="22">
        <f t="shared" si="38"/>
        <v>469566.94548200024</v>
      </c>
      <c r="DD37" s="19">
        <f t="shared" si="39"/>
        <v>8327947.1760000018</v>
      </c>
      <c r="DE37" s="19">
        <f t="shared" si="40"/>
        <v>8797514.1214820016</v>
      </c>
      <c r="DF37" s="123">
        <f t="array" ref="DF37:DG37">DC37:DD37/DE37</f>
        <v>5.3374957857174596E-2</v>
      </c>
      <c r="DG37" s="123">
        <v>0.9466250421428255</v>
      </c>
      <c r="DH37" s="22">
        <f t="shared" si="21"/>
        <v>1653867.7454820001</v>
      </c>
      <c r="DI37" s="19">
        <f t="shared" si="41"/>
        <v>8524009.6800000016</v>
      </c>
      <c r="DJ37" s="19">
        <f t="shared" si="42"/>
        <v>10177877.425482001</v>
      </c>
      <c r="DK37" s="123">
        <f t="array" ref="DK37:DL37">DH37:DI37/DJ37</f>
        <v>0.16249633163603133</v>
      </c>
      <c r="DL37" s="123">
        <v>0.83750366836396872</v>
      </c>
      <c r="DM37" s="1"/>
      <c r="DN37" s="1"/>
      <c r="DO37" s="1"/>
      <c r="DP37" s="1"/>
      <c r="DQ37" s="1"/>
      <c r="DR37" s="1"/>
      <c r="DS37" s="1"/>
      <c r="DT37" s="1"/>
      <c r="DU37" s="1"/>
      <c r="DV37" s="1"/>
      <c r="DW37" s="1"/>
      <c r="DX37" s="1"/>
      <c r="DY37" s="1"/>
      <c r="DZ37" s="1"/>
      <c r="EA37" s="1"/>
      <c r="EB37" s="1"/>
      <c r="EC37" s="1"/>
      <c r="ED37" s="1"/>
      <c r="EE37" s="1"/>
      <c r="EF37" s="1"/>
    </row>
    <row r="38" spans="1:136" s="24" customFormat="1" ht="12.75" customHeight="1">
      <c r="A38" s="82">
        <v>1961</v>
      </c>
      <c r="B38" s="83">
        <v>14.335000000000001</v>
      </c>
      <c r="C38" s="83">
        <f t="shared" si="0"/>
        <v>7.5773979769794204</v>
      </c>
      <c r="D38" s="74">
        <v>88604</v>
      </c>
      <c r="E38" s="45">
        <v>0</v>
      </c>
      <c r="F38" s="45">
        <v>0</v>
      </c>
      <c r="G38" s="45">
        <v>0</v>
      </c>
      <c r="H38" s="45">
        <v>0</v>
      </c>
      <c r="I38" s="45">
        <v>23623.584999999999</v>
      </c>
      <c r="J38" s="45">
        <v>32623.046000000002</v>
      </c>
      <c r="K38" s="45">
        <v>56246.631000000001</v>
      </c>
      <c r="L38" s="45">
        <v>0</v>
      </c>
      <c r="M38" s="45">
        <v>0</v>
      </c>
      <c r="N38" s="45">
        <v>0</v>
      </c>
      <c r="O38" s="45">
        <v>0</v>
      </c>
      <c r="P38" s="45">
        <v>0</v>
      </c>
      <c r="Q38" s="45">
        <v>0</v>
      </c>
      <c r="R38" s="45">
        <v>0</v>
      </c>
      <c r="S38" s="45">
        <v>0</v>
      </c>
      <c r="T38" s="45">
        <v>0</v>
      </c>
      <c r="U38" s="45">
        <v>0</v>
      </c>
      <c r="V38" s="45">
        <v>0</v>
      </c>
      <c r="W38" s="45">
        <v>0</v>
      </c>
      <c r="X38" s="45">
        <v>2668</v>
      </c>
      <c r="Y38" s="45">
        <v>7500</v>
      </c>
      <c r="Z38" s="45">
        <v>10168</v>
      </c>
      <c r="AA38" s="48">
        <v>0</v>
      </c>
      <c r="AB38" s="48">
        <v>0</v>
      </c>
      <c r="AC38" s="45">
        <v>0</v>
      </c>
      <c r="AD38" s="45">
        <v>0</v>
      </c>
      <c r="AE38" s="45">
        <v>0</v>
      </c>
      <c r="AF38" s="45">
        <v>0</v>
      </c>
      <c r="AG38" s="45">
        <v>0</v>
      </c>
      <c r="AH38" s="45">
        <v>0</v>
      </c>
      <c r="AI38" s="45">
        <v>337986.86499999999</v>
      </c>
      <c r="AJ38" s="45">
        <f t="shared" si="1"/>
        <v>337986.86499999999</v>
      </c>
      <c r="AK38" s="74">
        <v>0</v>
      </c>
      <c r="AL38" s="52">
        <v>15500</v>
      </c>
      <c r="AM38" s="45">
        <v>250000</v>
      </c>
      <c r="AN38" s="48">
        <v>265500</v>
      </c>
      <c r="AO38" s="74">
        <v>0</v>
      </c>
      <c r="AP38" s="45">
        <v>0</v>
      </c>
      <c r="AQ38" s="45">
        <v>0</v>
      </c>
      <c r="AR38" s="45">
        <v>0</v>
      </c>
      <c r="AS38" s="45">
        <v>0</v>
      </c>
      <c r="AT38" s="45">
        <v>0</v>
      </c>
      <c r="AU38" s="45">
        <v>0</v>
      </c>
      <c r="AV38" s="45">
        <v>0</v>
      </c>
      <c r="AW38" s="45">
        <v>0</v>
      </c>
      <c r="AX38" s="48">
        <v>0</v>
      </c>
      <c r="AY38" s="45">
        <v>0</v>
      </c>
      <c r="AZ38" s="45">
        <v>0</v>
      </c>
      <c r="BA38" s="45">
        <v>0</v>
      </c>
      <c r="BB38" s="45">
        <v>0</v>
      </c>
      <c r="BC38" s="45">
        <v>0</v>
      </c>
      <c r="BD38" s="45">
        <v>0</v>
      </c>
      <c r="BE38" s="45">
        <v>0</v>
      </c>
      <c r="BF38" s="45">
        <v>0</v>
      </c>
      <c r="BG38" s="45">
        <v>0</v>
      </c>
      <c r="BH38" s="45">
        <v>0</v>
      </c>
      <c r="BI38" s="45">
        <v>0</v>
      </c>
      <c r="BJ38" s="45">
        <v>0</v>
      </c>
      <c r="BK38" s="45">
        <v>0</v>
      </c>
      <c r="BL38" s="45">
        <v>0</v>
      </c>
      <c r="BM38" s="45">
        <v>0</v>
      </c>
      <c r="BN38" s="48">
        <v>0</v>
      </c>
      <c r="BO38" s="48">
        <v>0</v>
      </c>
      <c r="BP38" s="45">
        <v>0</v>
      </c>
      <c r="BQ38" s="45">
        <v>0</v>
      </c>
      <c r="BR38" s="45">
        <v>0</v>
      </c>
      <c r="BS38" s="74">
        <f t="shared" si="2"/>
        <v>758505.49600000004</v>
      </c>
      <c r="BT38" s="45">
        <f t="shared" ref="BT38:BT62" si="47">AQ38+AT38+AW38+AZ38+BC38+BD38+BG38+BH38+BI38+BJ38+BM38+BP38+BQ38+BR38</f>
        <v>0</v>
      </c>
      <c r="BU38" s="45">
        <f t="shared" si="4"/>
        <v>758505.49600000004</v>
      </c>
      <c r="BV38" s="48">
        <f t="shared" si="5"/>
        <v>758505.49600000004</v>
      </c>
      <c r="BW38" s="87">
        <f t="shared" si="6"/>
        <v>130395.58499999999</v>
      </c>
      <c r="BX38" s="48">
        <f t="shared" si="22"/>
        <v>290123.04599999997</v>
      </c>
      <c r="BY38" s="48">
        <f t="shared" si="23"/>
        <v>337986.86499999999</v>
      </c>
      <c r="BZ38" s="48">
        <f t="shared" si="7"/>
        <v>758505.49599999993</v>
      </c>
      <c r="CA38" s="87">
        <f t="shared" si="24"/>
        <v>0</v>
      </c>
      <c r="CB38" s="48">
        <f t="shared" si="8"/>
        <v>0</v>
      </c>
      <c r="CC38" s="48">
        <f t="shared" si="25"/>
        <v>0</v>
      </c>
      <c r="CD38" s="48">
        <f t="shared" si="26"/>
        <v>0</v>
      </c>
      <c r="CE38" s="87">
        <f t="shared" si="27"/>
        <v>130395.58499999999</v>
      </c>
      <c r="CF38" s="48">
        <f t="shared" si="28"/>
        <v>290123.04599999997</v>
      </c>
      <c r="CG38" s="48">
        <f t="shared" ref="CG38:CG62" si="48">BY38+CC38</f>
        <v>337986.86499999999</v>
      </c>
      <c r="CH38" s="87">
        <f t="shared" si="9"/>
        <v>758505.49599999993</v>
      </c>
      <c r="CI38" s="87">
        <v>130395.58499999999</v>
      </c>
      <c r="CJ38" s="48">
        <f t="shared" si="10"/>
        <v>628109.91099999996</v>
      </c>
      <c r="CK38" s="90">
        <f t="shared" si="11"/>
        <v>0.17191119337650784</v>
      </c>
      <c r="CL38" s="88">
        <f t="shared" ref="CL38:CL62" si="49">CI38-AH38-AR38-BN38</f>
        <v>130395.58499999999</v>
      </c>
      <c r="CM38" s="44">
        <f t="shared" ref="CM38:CM62" si="50">CJ38-AG38-AI38-AS38-BO38</f>
        <v>290123.04599999997</v>
      </c>
      <c r="CN38" s="44">
        <f t="shared" si="14"/>
        <v>420518.63099999994</v>
      </c>
      <c r="CO38" s="92">
        <f t="shared" si="30"/>
        <v>0.31008277728365385</v>
      </c>
      <c r="CP38" s="88">
        <f t="shared" si="31"/>
        <v>23623.584999999999</v>
      </c>
      <c r="CQ38" s="52">
        <f t="shared" si="32"/>
        <v>32623.046000000002</v>
      </c>
      <c r="CR38" s="52">
        <f t="shared" si="15"/>
        <v>56246.631000000001</v>
      </c>
      <c r="CS38" s="111">
        <f t="shared" si="43"/>
        <v>0.41999999964442314</v>
      </c>
      <c r="CT38" s="88">
        <f t="shared" si="33"/>
        <v>106772</v>
      </c>
      <c r="CU38" s="52">
        <f t="shared" si="34"/>
        <v>257499.99999999997</v>
      </c>
      <c r="CV38" s="52">
        <f t="shared" si="16"/>
        <v>364272</v>
      </c>
      <c r="CW38" s="91">
        <f t="shared" si="35"/>
        <v>0.29311064259674091</v>
      </c>
      <c r="CX38" s="88">
        <f t="shared" ref="CX38:CX62" si="51">D38+E38+F38+G38+H38+I38+L38+R38+X38+AA38+AD38+AO38+AR38+AU38+AX38+BA38+BE38+BH38+BK38</f>
        <v>114895.58499999999</v>
      </c>
      <c r="CY38" s="44">
        <f t="shared" ref="CY38:CY62" si="52">J38+M38 +S38+Y38+AB38+AE38+AG38+AP38+AS38+AV38+AY38+BB38+BF38
+BL38</f>
        <v>40123.046000000002</v>
      </c>
      <c r="CZ38" s="44">
        <f t="shared" si="17"/>
        <v>155018.63099999999</v>
      </c>
      <c r="DA38" s="122">
        <f t="array" ref="DA38:DB38">CX38:CY38/CZ38</f>
        <v>0.74117274974515801</v>
      </c>
      <c r="DB38" s="122">
        <v>0.25882725025484199</v>
      </c>
      <c r="DC38" s="88">
        <f t="shared" si="38"/>
        <v>15500</v>
      </c>
      <c r="DD38" s="44">
        <f t="shared" si="39"/>
        <v>587986.86499999999</v>
      </c>
      <c r="DE38" s="44">
        <f t="shared" si="40"/>
        <v>603486.86499999999</v>
      </c>
      <c r="DF38" s="122">
        <f t="array" ref="DF38:DG38">DC38:DD38/DE38</f>
        <v>2.5684071848026055E-2</v>
      </c>
      <c r="DG38" s="122">
        <v>0.97431592815197399</v>
      </c>
      <c r="DH38" s="88">
        <f t="shared" si="21"/>
        <v>130395.58499999999</v>
      </c>
      <c r="DI38" s="44">
        <f t="shared" si="41"/>
        <v>628109.91099999996</v>
      </c>
      <c r="DJ38" s="44">
        <f t="shared" si="42"/>
        <v>758505.49599999993</v>
      </c>
      <c r="DK38" s="122">
        <f t="array" ref="DK38:DL38">DH38:DI38/DJ38</f>
        <v>0.17191119337650784</v>
      </c>
      <c r="DL38" s="122">
        <v>0.82808880662349216</v>
      </c>
      <c r="DM38" s="47"/>
      <c r="DN38" s="47"/>
      <c r="DO38" s="47"/>
      <c r="DP38" s="47"/>
      <c r="DQ38" s="47"/>
      <c r="DR38" s="47"/>
      <c r="DS38" s="47"/>
      <c r="DT38" s="47"/>
      <c r="DU38" s="47"/>
      <c r="DV38" s="47"/>
      <c r="DW38" s="47"/>
      <c r="DX38" s="47"/>
      <c r="DY38" s="47"/>
      <c r="DZ38" s="47"/>
      <c r="EA38" s="47"/>
      <c r="EB38" s="47"/>
      <c r="EC38" s="47"/>
      <c r="ED38" s="47"/>
      <c r="EE38" s="47"/>
      <c r="EF38" s="47"/>
    </row>
    <row r="39" spans="1:136" s="24" customFormat="1" ht="12.75" customHeight="1">
      <c r="A39" s="82">
        <v>1962</v>
      </c>
      <c r="B39" s="83">
        <v>14.757</v>
      </c>
      <c r="C39" s="83">
        <f t="shared" si="0"/>
        <v>7.3607101714440608</v>
      </c>
      <c r="D39" s="74">
        <v>89725</v>
      </c>
      <c r="E39" s="45">
        <v>0</v>
      </c>
      <c r="F39" s="45">
        <v>0</v>
      </c>
      <c r="G39" s="45">
        <v>0</v>
      </c>
      <c r="H39" s="45">
        <v>0</v>
      </c>
      <c r="I39" s="45">
        <v>33077.870000000003</v>
      </c>
      <c r="J39" s="45">
        <v>45678.963000000003</v>
      </c>
      <c r="K39" s="45">
        <v>78756.833000000013</v>
      </c>
      <c r="L39" s="45">
        <v>0</v>
      </c>
      <c r="M39" s="45">
        <v>0</v>
      </c>
      <c r="N39" s="45">
        <v>0</v>
      </c>
      <c r="O39" s="45">
        <v>0</v>
      </c>
      <c r="P39" s="45">
        <v>0</v>
      </c>
      <c r="Q39" s="45">
        <v>0</v>
      </c>
      <c r="R39" s="45">
        <v>0</v>
      </c>
      <c r="S39" s="45">
        <v>0</v>
      </c>
      <c r="T39" s="45">
        <v>0</v>
      </c>
      <c r="U39" s="45">
        <v>0</v>
      </c>
      <c r="V39" s="45">
        <v>0</v>
      </c>
      <c r="W39" s="45">
        <v>0</v>
      </c>
      <c r="X39" s="45">
        <v>2671.9469999999997</v>
      </c>
      <c r="Y39" s="45">
        <v>7494.3</v>
      </c>
      <c r="Z39" s="45">
        <v>10166.246999999999</v>
      </c>
      <c r="AA39" s="48">
        <v>0</v>
      </c>
      <c r="AB39" s="48">
        <v>0</v>
      </c>
      <c r="AC39" s="45">
        <v>0</v>
      </c>
      <c r="AD39" s="45">
        <v>0</v>
      </c>
      <c r="AE39" s="45">
        <v>0</v>
      </c>
      <c r="AF39" s="45">
        <v>0</v>
      </c>
      <c r="AG39" s="45">
        <v>0</v>
      </c>
      <c r="AH39" s="45">
        <v>0</v>
      </c>
      <c r="AI39" s="45">
        <v>311200.40299999999</v>
      </c>
      <c r="AJ39" s="45">
        <f t="shared" si="1"/>
        <v>311200.40299999999</v>
      </c>
      <c r="AK39" s="74">
        <v>0</v>
      </c>
      <c r="AL39" s="52">
        <v>15500</v>
      </c>
      <c r="AM39" s="45">
        <v>250000</v>
      </c>
      <c r="AN39" s="48">
        <v>265500</v>
      </c>
      <c r="AO39" s="74">
        <v>0</v>
      </c>
      <c r="AP39" s="45">
        <v>0</v>
      </c>
      <c r="AQ39" s="45">
        <v>0</v>
      </c>
      <c r="AR39" s="45">
        <v>0</v>
      </c>
      <c r="AS39" s="45">
        <v>0</v>
      </c>
      <c r="AT39" s="45">
        <v>0</v>
      </c>
      <c r="AU39" s="45">
        <v>0</v>
      </c>
      <c r="AV39" s="45">
        <v>0</v>
      </c>
      <c r="AW39" s="45">
        <v>0</v>
      </c>
      <c r="AX39" s="48">
        <v>0</v>
      </c>
      <c r="AY39" s="45">
        <v>0</v>
      </c>
      <c r="AZ39" s="45">
        <v>0</v>
      </c>
      <c r="BA39" s="45">
        <v>0</v>
      </c>
      <c r="BB39" s="45">
        <v>0</v>
      </c>
      <c r="BC39" s="45">
        <v>0</v>
      </c>
      <c r="BD39" s="45">
        <v>0</v>
      </c>
      <c r="BE39" s="45">
        <v>0</v>
      </c>
      <c r="BF39" s="45">
        <v>0</v>
      </c>
      <c r="BG39" s="45">
        <v>0</v>
      </c>
      <c r="BH39" s="45">
        <v>0</v>
      </c>
      <c r="BI39" s="45">
        <v>0</v>
      </c>
      <c r="BJ39" s="45">
        <v>0</v>
      </c>
      <c r="BK39" s="45">
        <v>0</v>
      </c>
      <c r="BL39" s="45">
        <v>0</v>
      </c>
      <c r="BM39" s="45">
        <v>0</v>
      </c>
      <c r="BN39" s="48">
        <v>0</v>
      </c>
      <c r="BO39" s="48">
        <v>0</v>
      </c>
      <c r="BP39" s="45">
        <v>0</v>
      </c>
      <c r="BQ39" s="45">
        <v>0</v>
      </c>
      <c r="BR39" s="45">
        <v>0</v>
      </c>
      <c r="BS39" s="74">
        <f t="shared" si="2"/>
        <v>755348.48300000001</v>
      </c>
      <c r="BT39" s="45">
        <f t="shared" si="47"/>
        <v>0</v>
      </c>
      <c r="BU39" s="45">
        <f t="shared" si="4"/>
        <v>755348.48300000001</v>
      </c>
      <c r="BV39" s="48">
        <f t="shared" si="5"/>
        <v>755348.48300000001</v>
      </c>
      <c r="BW39" s="87">
        <f t="shared" si="6"/>
        <v>140974.81699999998</v>
      </c>
      <c r="BX39" s="48">
        <f t="shared" si="22"/>
        <v>303173.26300000004</v>
      </c>
      <c r="BY39" s="48">
        <f t="shared" si="23"/>
        <v>311200.40299999999</v>
      </c>
      <c r="BZ39" s="48">
        <f t="shared" si="7"/>
        <v>755348.48300000001</v>
      </c>
      <c r="CA39" s="87">
        <f t="shared" si="24"/>
        <v>0</v>
      </c>
      <c r="CB39" s="48">
        <f t="shared" si="8"/>
        <v>0</v>
      </c>
      <c r="CC39" s="48">
        <f t="shared" si="25"/>
        <v>0</v>
      </c>
      <c r="CD39" s="48">
        <f t="shared" si="26"/>
        <v>0</v>
      </c>
      <c r="CE39" s="87">
        <f t="shared" si="27"/>
        <v>140974.81699999998</v>
      </c>
      <c r="CF39" s="48">
        <f t="shared" si="28"/>
        <v>303173.26300000004</v>
      </c>
      <c r="CG39" s="48">
        <f t="shared" si="48"/>
        <v>311200.40299999999</v>
      </c>
      <c r="CH39" s="87">
        <f t="shared" si="9"/>
        <v>755348.48300000001</v>
      </c>
      <c r="CI39" s="87">
        <v>140974.81699999998</v>
      </c>
      <c r="CJ39" s="48">
        <f t="shared" si="10"/>
        <v>614373.66599999997</v>
      </c>
      <c r="CK39" s="90">
        <f t="shared" si="11"/>
        <v>0.18663546716886698</v>
      </c>
      <c r="CL39" s="88">
        <f t="shared" si="49"/>
        <v>140974.81699999998</v>
      </c>
      <c r="CM39" s="44">
        <f t="shared" si="50"/>
        <v>303173.26299999998</v>
      </c>
      <c r="CN39" s="44">
        <f t="shared" si="14"/>
        <v>444148.07999999996</v>
      </c>
      <c r="CO39" s="92">
        <f t="shared" si="30"/>
        <v>0.31740499024559554</v>
      </c>
      <c r="CP39" s="88">
        <f t="shared" si="31"/>
        <v>33077.870000000003</v>
      </c>
      <c r="CQ39" s="52">
        <f t="shared" si="32"/>
        <v>45678.963000000003</v>
      </c>
      <c r="CR39" s="52">
        <f t="shared" si="15"/>
        <v>78756.833000000013</v>
      </c>
      <c r="CS39" s="111">
        <f t="shared" si="43"/>
        <v>0.42000000177762348</v>
      </c>
      <c r="CT39" s="88">
        <f t="shared" si="33"/>
        <v>107896.94699999999</v>
      </c>
      <c r="CU39" s="52">
        <f t="shared" si="34"/>
        <v>257494.3</v>
      </c>
      <c r="CV39" s="52">
        <f t="shared" si="16"/>
        <v>365391.24699999997</v>
      </c>
      <c r="CW39" s="91">
        <f t="shared" si="35"/>
        <v>0.29529154813059877</v>
      </c>
      <c r="CX39" s="88">
        <f t="shared" si="51"/>
        <v>125474.817</v>
      </c>
      <c r="CY39" s="44">
        <f t="shared" si="52"/>
        <v>53173.263000000006</v>
      </c>
      <c r="CZ39" s="44">
        <f t="shared" si="17"/>
        <v>178648.08000000002</v>
      </c>
      <c r="DA39" s="122">
        <f t="array" ref="DA39:DB39">CX39:CY39/CZ39</f>
        <v>0.70235748965228162</v>
      </c>
      <c r="DB39" s="122">
        <v>0.29764251034771827</v>
      </c>
      <c r="DC39" s="88">
        <f t="shared" si="38"/>
        <v>15499.999999999985</v>
      </c>
      <c r="DD39" s="44">
        <f t="shared" si="39"/>
        <v>561200.40299999993</v>
      </c>
      <c r="DE39" s="44">
        <f t="shared" si="40"/>
        <v>576700.40299999993</v>
      </c>
      <c r="DF39" s="122">
        <f t="array" ref="DF39:DG39">DC39:DD39/DE39</f>
        <v>2.6877040347759194E-2</v>
      </c>
      <c r="DG39" s="122">
        <v>0.97312295965224083</v>
      </c>
      <c r="DH39" s="88">
        <f t="shared" si="21"/>
        <v>140974.81699999998</v>
      </c>
      <c r="DI39" s="44">
        <f t="shared" si="41"/>
        <v>614373.66599999997</v>
      </c>
      <c r="DJ39" s="44">
        <f t="shared" si="42"/>
        <v>755348.48300000001</v>
      </c>
      <c r="DK39" s="122">
        <f t="array" ref="DK39:DL39">DH39:DI39/DJ39</f>
        <v>0.18663546716886698</v>
      </c>
      <c r="DL39" s="122">
        <v>0.81336453283113297</v>
      </c>
      <c r="DM39" s="47"/>
      <c r="DN39" s="47"/>
      <c r="DO39" s="47"/>
      <c r="DP39" s="47"/>
      <c r="DQ39" s="47"/>
      <c r="DR39" s="47"/>
      <c r="DS39" s="47"/>
      <c r="DT39" s="47"/>
      <c r="DU39" s="47"/>
      <c r="DV39" s="47"/>
      <c r="DW39" s="47"/>
      <c r="DX39" s="47"/>
      <c r="DY39" s="47"/>
      <c r="DZ39" s="47"/>
      <c r="EA39" s="47"/>
      <c r="EB39" s="47"/>
      <c r="EC39" s="47"/>
      <c r="ED39" s="47"/>
      <c r="EE39" s="47"/>
      <c r="EF39" s="47"/>
    </row>
    <row r="40" spans="1:136" s="24" customFormat="1" ht="12.75" customHeight="1">
      <c r="A40" s="82">
        <v>1963</v>
      </c>
      <c r="B40" s="83">
        <v>15.010999999999999</v>
      </c>
      <c r="C40" s="83">
        <f t="shared" si="0"/>
        <v>7.2361601492239025</v>
      </c>
      <c r="D40" s="74">
        <v>93899.71</v>
      </c>
      <c r="E40" s="45">
        <v>0</v>
      </c>
      <c r="F40" s="45">
        <v>0</v>
      </c>
      <c r="G40" s="45">
        <v>0</v>
      </c>
      <c r="H40" s="45">
        <v>0</v>
      </c>
      <c r="I40" s="45">
        <v>36386.012999999999</v>
      </c>
      <c r="J40" s="45">
        <v>50247.351000000002</v>
      </c>
      <c r="K40" s="45">
        <v>86633.364000000001</v>
      </c>
      <c r="L40" s="45">
        <v>0</v>
      </c>
      <c r="M40" s="45">
        <v>0</v>
      </c>
      <c r="N40" s="45">
        <v>0</v>
      </c>
      <c r="O40" s="45">
        <v>0</v>
      </c>
      <c r="P40" s="45">
        <v>0</v>
      </c>
      <c r="Q40" s="45">
        <v>0</v>
      </c>
      <c r="R40" s="45">
        <v>0</v>
      </c>
      <c r="S40" s="45">
        <v>0</v>
      </c>
      <c r="T40" s="45">
        <v>0</v>
      </c>
      <c r="U40" s="45">
        <v>0</v>
      </c>
      <c r="V40" s="45">
        <v>0</v>
      </c>
      <c r="W40" s="45">
        <v>0</v>
      </c>
      <c r="X40" s="45">
        <v>3103.55</v>
      </c>
      <c r="Y40" s="45">
        <v>9250</v>
      </c>
      <c r="Z40" s="45">
        <v>12353.55</v>
      </c>
      <c r="AA40" s="48">
        <v>0</v>
      </c>
      <c r="AB40" s="48">
        <v>0</v>
      </c>
      <c r="AC40" s="45">
        <v>0</v>
      </c>
      <c r="AD40" s="45">
        <v>0</v>
      </c>
      <c r="AE40" s="45">
        <v>0</v>
      </c>
      <c r="AF40" s="45">
        <v>0</v>
      </c>
      <c r="AG40" s="45">
        <v>0</v>
      </c>
      <c r="AH40" s="45">
        <v>0</v>
      </c>
      <c r="AI40" s="45">
        <v>295676.90399999998</v>
      </c>
      <c r="AJ40" s="45">
        <f t="shared" si="1"/>
        <v>295676.90399999998</v>
      </c>
      <c r="AK40" s="74">
        <v>0</v>
      </c>
      <c r="AL40" s="52">
        <v>15500</v>
      </c>
      <c r="AM40" s="45">
        <v>250000</v>
      </c>
      <c r="AN40" s="48">
        <v>265500</v>
      </c>
      <c r="AO40" s="74">
        <v>0</v>
      </c>
      <c r="AP40" s="45">
        <v>0</v>
      </c>
      <c r="AQ40" s="45">
        <v>0</v>
      </c>
      <c r="AR40" s="45">
        <v>0</v>
      </c>
      <c r="AS40" s="45">
        <v>0</v>
      </c>
      <c r="AT40" s="45">
        <v>0</v>
      </c>
      <c r="AU40" s="45">
        <v>0</v>
      </c>
      <c r="AV40" s="45">
        <v>0</v>
      </c>
      <c r="AW40" s="45">
        <v>0</v>
      </c>
      <c r="AX40" s="48">
        <v>0</v>
      </c>
      <c r="AY40" s="45">
        <v>0</v>
      </c>
      <c r="AZ40" s="45">
        <v>0</v>
      </c>
      <c r="BA40" s="45">
        <v>0</v>
      </c>
      <c r="BB40" s="45">
        <v>0</v>
      </c>
      <c r="BC40" s="45">
        <v>0</v>
      </c>
      <c r="BD40" s="45">
        <v>0</v>
      </c>
      <c r="BE40" s="45">
        <v>0</v>
      </c>
      <c r="BF40" s="45">
        <v>0</v>
      </c>
      <c r="BG40" s="45">
        <v>0</v>
      </c>
      <c r="BH40" s="45">
        <v>0</v>
      </c>
      <c r="BI40" s="45">
        <v>0</v>
      </c>
      <c r="BJ40" s="45">
        <v>0</v>
      </c>
      <c r="BK40" s="45">
        <v>0</v>
      </c>
      <c r="BL40" s="45">
        <v>0</v>
      </c>
      <c r="BM40" s="45">
        <v>0</v>
      </c>
      <c r="BN40" s="48">
        <v>0</v>
      </c>
      <c r="BO40" s="48">
        <v>0</v>
      </c>
      <c r="BP40" s="45">
        <v>0</v>
      </c>
      <c r="BQ40" s="45">
        <v>0</v>
      </c>
      <c r="BR40" s="45">
        <v>0</v>
      </c>
      <c r="BS40" s="74">
        <f t="shared" si="2"/>
        <v>754063.52799999993</v>
      </c>
      <c r="BT40" s="45">
        <f t="shared" si="47"/>
        <v>0</v>
      </c>
      <c r="BU40" s="45">
        <f t="shared" si="4"/>
        <v>754063.52799999993</v>
      </c>
      <c r="BV40" s="48">
        <f t="shared" si="5"/>
        <v>754063.52799999993</v>
      </c>
      <c r="BW40" s="87">
        <f t="shared" si="6"/>
        <v>148889.27299999999</v>
      </c>
      <c r="BX40" s="48">
        <f t="shared" si="22"/>
        <v>309497.35100000002</v>
      </c>
      <c r="BY40" s="48">
        <f t="shared" si="23"/>
        <v>295676.90399999998</v>
      </c>
      <c r="BZ40" s="48">
        <f t="shared" si="7"/>
        <v>754063.52799999993</v>
      </c>
      <c r="CA40" s="87">
        <f t="shared" si="24"/>
        <v>0</v>
      </c>
      <c r="CB40" s="48">
        <f t="shared" si="8"/>
        <v>0</v>
      </c>
      <c r="CC40" s="48">
        <f t="shared" si="25"/>
        <v>0</v>
      </c>
      <c r="CD40" s="48">
        <f t="shared" si="26"/>
        <v>0</v>
      </c>
      <c r="CE40" s="87">
        <f t="shared" si="27"/>
        <v>148889.27299999999</v>
      </c>
      <c r="CF40" s="48">
        <f t="shared" si="28"/>
        <v>309497.35100000002</v>
      </c>
      <c r="CG40" s="48">
        <f t="shared" si="48"/>
        <v>295676.90399999998</v>
      </c>
      <c r="CH40" s="87">
        <f t="shared" si="9"/>
        <v>754063.52799999993</v>
      </c>
      <c r="CI40" s="87">
        <v>148889.27299999999</v>
      </c>
      <c r="CJ40" s="48">
        <f t="shared" si="10"/>
        <v>605174.25499999989</v>
      </c>
      <c r="CK40" s="90">
        <f t="shared" si="11"/>
        <v>0.19744924329505564</v>
      </c>
      <c r="CL40" s="88">
        <f t="shared" si="49"/>
        <v>148889.27299999999</v>
      </c>
      <c r="CM40" s="44">
        <f t="shared" si="50"/>
        <v>309497.35099999991</v>
      </c>
      <c r="CN40" s="44">
        <f t="shared" si="14"/>
        <v>458386.62399999989</v>
      </c>
      <c r="CO40" s="92">
        <f t="shared" si="30"/>
        <v>0.32481155689220115</v>
      </c>
      <c r="CP40" s="88">
        <f t="shared" si="31"/>
        <v>36386.012999999999</v>
      </c>
      <c r="CQ40" s="52">
        <f t="shared" si="32"/>
        <v>50247.351000000002</v>
      </c>
      <c r="CR40" s="52">
        <f t="shared" si="15"/>
        <v>86633.364000000001</v>
      </c>
      <c r="CS40" s="111">
        <f t="shared" si="43"/>
        <v>0.42000000138514765</v>
      </c>
      <c r="CT40" s="88">
        <f t="shared" si="33"/>
        <v>112503.25999999998</v>
      </c>
      <c r="CU40" s="52">
        <f t="shared" si="34"/>
        <v>259249.99999999991</v>
      </c>
      <c r="CV40" s="52">
        <f t="shared" si="16"/>
        <v>371753.25999999989</v>
      </c>
      <c r="CW40" s="91">
        <f t="shared" si="35"/>
        <v>0.30262884581025601</v>
      </c>
      <c r="CX40" s="88">
        <f t="shared" si="51"/>
        <v>133389.27299999999</v>
      </c>
      <c r="CY40" s="44">
        <f t="shared" si="52"/>
        <v>59497.351000000002</v>
      </c>
      <c r="CZ40" s="44">
        <f t="shared" si="17"/>
        <v>192886.62399999998</v>
      </c>
      <c r="DA40" s="122">
        <f t="array" ref="DA40:DB40">CX40:CY40/CZ40</f>
        <v>0.69154236946984982</v>
      </c>
      <c r="DB40" s="122">
        <v>0.30845763053015024</v>
      </c>
      <c r="DC40" s="88">
        <f t="shared" si="38"/>
        <v>15500</v>
      </c>
      <c r="DD40" s="44">
        <f t="shared" si="39"/>
        <v>545676.90399999986</v>
      </c>
      <c r="DE40" s="44">
        <f t="shared" si="40"/>
        <v>561176.90399999986</v>
      </c>
      <c r="DF40" s="122">
        <f t="array" ref="DF40:DG40">DC40:DD40/DE40</f>
        <v>2.7620523741297812E-2</v>
      </c>
      <c r="DG40" s="122">
        <v>0.97237947625870214</v>
      </c>
      <c r="DH40" s="88">
        <f t="shared" si="21"/>
        <v>148889.27299999999</v>
      </c>
      <c r="DI40" s="44">
        <f t="shared" si="41"/>
        <v>605174.25499999989</v>
      </c>
      <c r="DJ40" s="44">
        <f t="shared" si="42"/>
        <v>754063.52799999993</v>
      </c>
      <c r="DK40" s="122">
        <f t="array" ref="DK40:DL40">DH40:DI40/DJ40</f>
        <v>0.19744924329505564</v>
      </c>
      <c r="DL40" s="122">
        <v>0.80255075670494425</v>
      </c>
      <c r="DM40" s="47"/>
      <c r="DN40" s="47"/>
      <c r="DO40" s="47"/>
      <c r="DP40" s="47"/>
      <c r="DQ40" s="47"/>
      <c r="DR40" s="47"/>
      <c r="DS40" s="47"/>
      <c r="DT40" s="47"/>
      <c r="DU40" s="47"/>
      <c r="DV40" s="47"/>
      <c r="DW40" s="47"/>
      <c r="DX40" s="47"/>
      <c r="DY40" s="47"/>
      <c r="DZ40" s="47"/>
      <c r="EA40" s="47"/>
      <c r="EB40" s="47"/>
      <c r="EC40" s="47"/>
      <c r="ED40" s="47"/>
      <c r="EE40" s="47"/>
      <c r="EF40" s="47"/>
    </row>
    <row r="41" spans="1:136" s="24" customFormat="1" ht="12.75" customHeight="1">
      <c r="A41" s="82">
        <v>1964</v>
      </c>
      <c r="B41" s="83">
        <v>15.771000000000001</v>
      </c>
      <c r="C41" s="83">
        <f t="shared" si="0"/>
        <v>6.8874516517658995</v>
      </c>
      <c r="D41" s="74">
        <v>98339</v>
      </c>
      <c r="E41" s="45">
        <v>0</v>
      </c>
      <c r="F41" s="45">
        <v>0</v>
      </c>
      <c r="G41" s="45">
        <v>0</v>
      </c>
      <c r="H41" s="45">
        <v>0</v>
      </c>
      <c r="I41" s="45">
        <v>37407.148000000001</v>
      </c>
      <c r="J41" s="45">
        <v>51657.49</v>
      </c>
      <c r="K41" s="45">
        <v>89064.638000000006</v>
      </c>
      <c r="L41" s="45">
        <v>0</v>
      </c>
      <c r="M41" s="45">
        <v>0</v>
      </c>
      <c r="N41" s="45">
        <v>0</v>
      </c>
      <c r="O41" s="45">
        <v>0</v>
      </c>
      <c r="P41" s="45">
        <v>0</v>
      </c>
      <c r="Q41" s="45">
        <v>0</v>
      </c>
      <c r="R41" s="45">
        <v>0</v>
      </c>
      <c r="S41" s="45">
        <v>0</v>
      </c>
      <c r="T41" s="45">
        <v>0</v>
      </c>
      <c r="U41" s="45">
        <v>0</v>
      </c>
      <c r="V41" s="45">
        <v>0</v>
      </c>
      <c r="W41" s="45">
        <v>0</v>
      </c>
      <c r="X41" s="45">
        <v>3103.221</v>
      </c>
      <c r="Y41" s="45">
        <v>10513.385</v>
      </c>
      <c r="Z41" s="45">
        <v>13616.606</v>
      </c>
      <c r="AA41" s="48">
        <v>1500</v>
      </c>
      <c r="AB41" s="48">
        <v>0</v>
      </c>
      <c r="AC41" s="45">
        <v>1500</v>
      </c>
      <c r="AD41" s="45">
        <v>0</v>
      </c>
      <c r="AE41" s="45">
        <v>0</v>
      </c>
      <c r="AF41" s="45">
        <v>0</v>
      </c>
      <c r="AG41" s="45">
        <v>0</v>
      </c>
      <c r="AH41" s="45">
        <v>0</v>
      </c>
      <c r="AI41" s="45">
        <v>200145.109</v>
      </c>
      <c r="AJ41" s="45">
        <f t="shared" si="1"/>
        <v>200145.109</v>
      </c>
      <c r="AK41" s="74">
        <v>0</v>
      </c>
      <c r="AL41" s="52">
        <v>15500</v>
      </c>
      <c r="AM41" s="45">
        <v>250000</v>
      </c>
      <c r="AN41" s="48">
        <v>265500</v>
      </c>
      <c r="AO41" s="74">
        <v>0</v>
      </c>
      <c r="AP41" s="45">
        <v>0</v>
      </c>
      <c r="AQ41" s="45">
        <v>0</v>
      </c>
      <c r="AR41" s="45">
        <v>0</v>
      </c>
      <c r="AS41" s="45">
        <v>0</v>
      </c>
      <c r="AT41" s="45">
        <v>0</v>
      </c>
      <c r="AU41" s="45">
        <v>0</v>
      </c>
      <c r="AV41" s="45">
        <v>0</v>
      </c>
      <c r="AW41" s="45">
        <v>0</v>
      </c>
      <c r="AX41" s="48">
        <v>0</v>
      </c>
      <c r="AY41" s="45">
        <v>0</v>
      </c>
      <c r="AZ41" s="45">
        <v>0</v>
      </c>
      <c r="BA41" s="45">
        <v>0</v>
      </c>
      <c r="BB41" s="45">
        <v>0</v>
      </c>
      <c r="BC41" s="45">
        <v>0</v>
      </c>
      <c r="BD41" s="45">
        <v>0</v>
      </c>
      <c r="BE41" s="45">
        <v>0</v>
      </c>
      <c r="BF41" s="45">
        <v>0</v>
      </c>
      <c r="BG41" s="45">
        <v>0</v>
      </c>
      <c r="BH41" s="45">
        <v>0</v>
      </c>
      <c r="BI41" s="45">
        <v>0</v>
      </c>
      <c r="BJ41" s="45">
        <v>0</v>
      </c>
      <c r="BK41" s="45">
        <v>0</v>
      </c>
      <c r="BL41" s="45">
        <v>0</v>
      </c>
      <c r="BM41" s="45">
        <v>0</v>
      </c>
      <c r="BN41" s="48">
        <v>0</v>
      </c>
      <c r="BO41" s="48">
        <v>0</v>
      </c>
      <c r="BP41" s="45">
        <v>0</v>
      </c>
      <c r="BQ41" s="45">
        <v>0</v>
      </c>
      <c r="BR41" s="45">
        <v>0</v>
      </c>
      <c r="BS41" s="74">
        <f t="shared" si="2"/>
        <v>668165.353</v>
      </c>
      <c r="BT41" s="45">
        <f t="shared" si="47"/>
        <v>0</v>
      </c>
      <c r="BU41" s="45">
        <f t="shared" si="4"/>
        <v>668165.353</v>
      </c>
      <c r="BV41" s="48">
        <f t="shared" si="5"/>
        <v>668165.353</v>
      </c>
      <c r="BW41" s="87">
        <f t="shared" si="6"/>
        <v>155849.36899999998</v>
      </c>
      <c r="BX41" s="48">
        <f t="shared" si="22"/>
        <v>312170.875</v>
      </c>
      <c r="BY41" s="48">
        <f t="shared" si="23"/>
        <v>200145.109</v>
      </c>
      <c r="BZ41" s="48">
        <f t="shared" si="7"/>
        <v>668165.35299999989</v>
      </c>
      <c r="CA41" s="87">
        <f t="shared" si="24"/>
        <v>0</v>
      </c>
      <c r="CB41" s="48">
        <f t="shared" si="8"/>
        <v>0</v>
      </c>
      <c r="CC41" s="48">
        <f t="shared" si="25"/>
        <v>0</v>
      </c>
      <c r="CD41" s="48">
        <f t="shared" si="26"/>
        <v>0</v>
      </c>
      <c r="CE41" s="87">
        <f t="shared" si="27"/>
        <v>155849.36899999998</v>
      </c>
      <c r="CF41" s="48">
        <f t="shared" si="28"/>
        <v>312170.875</v>
      </c>
      <c r="CG41" s="48">
        <f t="shared" si="48"/>
        <v>200145.109</v>
      </c>
      <c r="CH41" s="87">
        <f t="shared" si="9"/>
        <v>668165.35299999989</v>
      </c>
      <c r="CI41" s="87">
        <v>155849.36899999998</v>
      </c>
      <c r="CJ41" s="48">
        <f t="shared" si="10"/>
        <v>512315.98399999994</v>
      </c>
      <c r="CK41" s="90">
        <f t="shared" si="11"/>
        <v>0.23324970129063247</v>
      </c>
      <c r="CL41" s="88">
        <f t="shared" si="49"/>
        <v>155849.36899999998</v>
      </c>
      <c r="CM41" s="44">
        <f t="shared" si="50"/>
        <v>312170.87499999994</v>
      </c>
      <c r="CN41" s="44">
        <f t="shared" si="14"/>
        <v>468020.24399999995</v>
      </c>
      <c r="CO41" s="92">
        <f t="shared" si="30"/>
        <v>0.33299706796443618</v>
      </c>
      <c r="CP41" s="88">
        <f t="shared" si="31"/>
        <v>38907.148000000001</v>
      </c>
      <c r="CQ41" s="52">
        <f t="shared" si="32"/>
        <v>51657.49</v>
      </c>
      <c r="CR41" s="52">
        <f t="shared" si="15"/>
        <v>90564.638000000006</v>
      </c>
      <c r="CS41" s="111">
        <f t="shared" si="43"/>
        <v>0.42960639891256452</v>
      </c>
      <c r="CT41" s="88">
        <f t="shared" si="33"/>
        <v>116942.22099999998</v>
      </c>
      <c r="CU41" s="52">
        <f t="shared" si="34"/>
        <v>260513.38499999995</v>
      </c>
      <c r="CV41" s="52">
        <f t="shared" si="16"/>
        <v>377455.60599999991</v>
      </c>
      <c r="CW41" s="91">
        <f t="shared" si="35"/>
        <v>0.30981715237791435</v>
      </c>
      <c r="CX41" s="88">
        <f t="shared" si="51"/>
        <v>140349.36899999998</v>
      </c>
      <c r="CY41" s="44">
        <f t="shared" si="52"/>
        <v>62170.875</v>
      </c>
      <c r="CZ41" s="44">
        <f t="shared" si="17"/>
        <v>202520.24399999998</v>
      </c>
      <c r="DA41" s="122">
        <f t="array" ref="DA41:DB41">CX41:CY41/CZ41</f>
        <v>0.693014022835169</v>
      </c>
      <c r="DB41" s="122">
        <v>0.306985977164831</v>
      </c>
      <c r="DC41" s="88">
        <f t="shared" si="38"/>
        <v>15500</v>
      </c>
      <c r="DD41" s="44">
        <f t="shared" si="39"/>
        <v>450145.10899999994</v>
      </c>
      <c r="DE41" s="44">
        <f t="shared" si="40"/>
        <v>465645.10899999994</v>
      </c>
      <c r="DF41" s="122">
        <f t="array" ref="DF41:DG41">DC41:DD41/DE41</f>
        <v>3.3287153027951169E-2</v>
      </c>
      <c r="DG41" s="122">
        <v>0.96671284697204884</v>
      </c>
      <c r="DH41" s="88">
        <f t="shared" si="21"/>
        <v>155849.36899999998</v>
      </c>
      <c r="DI41" s="44">
        <f t="shared" si="41"/>
        <v>512315.98399999994</v>
      </c>
      <c r="DJ41" s="44">
        <f t="shared" si="42"/>
        <v>668165.35299999989</v>
      </c>
      <c r="DK41" s="122">
        <f t="array" ref="DK41:DL41">DH41:DI41/DJ41</f>
        <v>0.23324970129063247</v>
      </c>
      <c r="DL41" s="122">
        <v>0.76675029870936762</v>
      </c>
      <c r="DM41" s="47"/>
      <c r="DN41" s="47"/>
      <c r="DO41" s="47"/>
      <c r="DP41" s="47"/>
      <c r="DQ41" s="47"/>
      <c r="DR41" s="47"/>
      <c r="DS41" s="47"/>
      <c r="DT41" s="47"/>
      <c r="DU41" s="47"/>
      <c r="DV41" s="47"/>
      <c r="DW41" s="47"/>
      <c r="DX41" s="47"/>
      <c r="DY41" s="47"/>
      <c r="DZ41" s="47"/>
      <c r="EA41" s="47"/>
      <c r="EB41" s="47"/>
      <c r="EC41" s="47"/>
      <c r="ED41" s="47"/>
      <c r="EE41" s="47"/>
      <c r="EF41" s="47"/>
    </row>
    <row r="42" spans="1:136" s="24" customFormat="1" ht="12.75" customHeight="1">
      <c r="A42" s="82">
        <v>1965</v>
      </c>
      <c r="B42" s="83">
        <v>16.076000000000001</v>
      </c>
      <c r="C42" s="83">
        <f t="shared" si="0"/>
        <v>6.7567802936053747</v>
      </c>
      <c r="D42" s="74">
        <v>106136</v>
      </c>
      <c r="E42" s="45">
        <v>0</v>
      </c>
      <c r="F42" s="45">
        <v>6324</v>
      </c>
      <c r="G42" s="45">
        <v>0</v>
      </c>
      <c r="H42" s="45">
        <v>0</v>
      </c>
      <c r="I42" s="45">
        <v>40633.966</v>
      </c>
      <c r="J42" s="45">
        <v>56113.571000000004</v>
      </c>
      <c r="K42" s="45">
        <v>96747.537000000011</v>
      </c>
      <c r="L42" s="45">
        <v>0</v>
      </c>
      <c r="M42" s="45">
        <v>0</v>
      </c>
      <c r="N42" s="45">
        <v>0</v>
      </c>
      <c r="O42" s="45">
        <v>0</v>
      </c>
      <c r="P42" s="45">
        <v>0</v>
      </c>
      <c r="Q42" s="45">
        <v>0</v>
      </c>
      <c r="R42" s="45">
        <v>0</v>
      </c>
      <c r="S42" s="45">
        <v>0</v>
      </c>
      <c r="T42" s="45">
        <v>0</v>
      </c>
      <c r="U42" s="45">
        <v>0</v>
      </c>
      <c r="V42" s="45">
        <v>0</v>
      </c>
      <c r="W42" s="45">
        <v>0</v>
      </c>
      <c r="X42" s="45">
        <v>3427.8029999999999</v>
      </c>
      <c r="Y42" s="45">
        <v>11436</v>
      </c>
      <c r="Z42" s="45">
        <v>14863.803</v>
      </c>
      <c r="AA42" s="48">
        <v>1813</v>
      </c>
      <c r="AB42" s="48">
        <v>0</v>
      </c>
      <c r="AC42" s="45">
        <v>1813</v>
      </c>
      <c r="AD42" s="45">
        <v>0</v>
      </c>
      <c r="AE42" s="45">
        <v>0</v>
      </c>
      <c r="AF42" s="45">
        <v>0</v>
      </c>
      <c r="AG42" s="45">
        <v>0</v>
      </c>
      <c r="AH42" s="45">
        <v>0</v>
      </c>
      <c r="AI42" s="45">
        <v>153843.136</v>
      </c>
      <c r="AJ42" s="45">
        <f t="shared" si="1"/>
        <v>153843.136</v>
      </c>
      <c r="AK42" s="74">
        <v>0</v>
      </c>
      <c r="AL42" s="52">
        <v>13640</v>
      </c>
      <c r="AM42" s="45">
        <v>220000</v>
      </c>
      <c r="AN42" s="48">
        <v>233640</v>
      </c>
      <c r="AO42" s="74">
        <v>0</v>
      </c>
      <c r="AP42" s="45">
        <v>0</v>
      </c>
      <c r="AQ42" s="45">
        <v>0</v>
      </c>
      <c r="AR42" s="45">
        <v>0</v>
      </c>
      <c r="AS42" s="45">
        <v>0</v>
      </c>
      <c r="AT42" s="45">
        <v>0</v>
      </c>
      <c r="AU42" s="45">
        <v>0</v>
      </c>
      <c r="AV42" s="45">
        <v>0</v>
      </c>
      <c r="AW42" s="45">
        <v>0</v>
      </c>
      <c r="AX42" s="48">
        <v>0</v>
      </c>
      <c r="AY42" s="45">
        <v>0</v>
      </c>
      <c r="AZ42" s="45">
        <v>0</v>
      </c>
      <c r="BA42" s="45">
        <v>0</v>
      </c>
      <c r="BB42" s="45">
        <v>0</v>
      </c>
      <c r="BC42" s="45">
        <v>0</v>
      </c>
      <c r="BD42" s="45">
        <v>0</v>
      </c>
      <c r="BE42" s="45">
        <v>0</v>
      </c>
      <c r="BF42" s="45">
        <v>0</v>
      </c>
      <c r="BG42" s="45">
        <v>0</v>
      </c>
      <c r="BH42" s="45">
        <v>0</v>
      </c>
      <c r="BI42" s="45">
        <v>0</v>
      </c>
      <c r="BJ42" s="45">
        <v>0</v>
      </c>
      <c r="BK42" s="45">
        <v>0</v>
      </c>
      <c r="BL42" s="45">
        <v>0</v>
      </c>
      <c r="BM42" s="45">
        <v>0</v>
      </c>
      <c r="BN42" s="48">
        <v>0</v>
      </c>
      <c r="BO42" s="48">
        <v>0</v>
      </c>
      <c r="BP42" s="45">
        <v>0</v>
      </c>
      <c r="BQ42" s="45">
        <v>0</v>
      </c>
      <c r="BR42" s="45">
        <v>0</v>
      </c>
      <c r="BS42" s="74">
        <f>D42+E42+F42+G42+H42+K42+N42+Q42+T42+W42+Z42+AC42+AF42+AG42+AJ42+AK42+AN42</f>
        <v>613367.47600000002</v>
      </c>
      <c r="BT42" s="45">
        <f t="shared" si="47"/>
        <v>0</v>
      </c>
      <c r="BU42" s="45">
        <f t="shared" si="4"/>
        <v>613367.47600000002</v>
      </c>
      <c r="BV42" s="48">
        <f t="shared" si="5"/>
        <v>613367.47600000002</v>
      </c>
      <c r="BW42" s="87">
        <f t="shared" si="6"/>
        <v>171974.76900000003</v>
      </c>
      <c r="BX42" s="48">
        <f t="shared" si="22"/>
        <v>287549.571</v>
      </c>
      <c r="BY42" s="48">
        <f t="shared" si="23"/>
        <v>153843.136</v>
      </c>
      <c r="BZ42" s="48">
        <f t="shared" si="7"/>
        <v>613367.47600000002</v>
      </c>
      <c r="CA42" s="87">
        <f t="shared" si="24"/>
        <v>0</v>
      </c>
      <c r="CB42" s="48">
        <f t="shared" si="8"/>
        <v>0</v>
      </c>
      <c r="CC42" s="48">
        <f t="shared" si="25"/>
        <v>0</v>
      </c>
      <c r="CD42" s="48">
        <f t="shared" si="26"/>
        <v>0</v>
      </c>
      <c r="CE42" s="87">
        <f t="shared" si="27"/>
        <v>171974.76900000003</v>
      </c>
      <c r="CF42" s="48">
        <f t="shared" si="28"/>
        <v>287549.571</v>
      </c>
      <c r="CG42" s="48">
        <f t="shared" si="48"/>
        <v>153843.136</v>
      </c>
      <c r="CH42" s="87">
        <f t="shared" si="9"/>
        <v>613367.47600000002</v>
      </c>
      <c r="CI42" s="87">
        <v>171974.76900000003</v>
      </c>
      <c r="CJ42" s="48">
        <f t="shared" si="10"/>
        <v>441392.70699999999</v>
      </c>
      <c r="CK42" s="90">
        <f t="shared" si="11"/>
        <v>0.28037803719478605</v>
      </c>
      <c r="CL42" s="88">
        <f t="shared" si="49"/>
        <v>171974.76900000003</v>
      </c>
      <c r="CM42" s="44">
        <f t="shared" si="50"/>
        <v>287549.571</v>
      </c>
      <c r="CN42" s="44">
        <f t="shared" si="14"/>
        <v>459524.34</v>
      </c>
      <c r="CO42" s="92">
        <f t="shared" si="30"/>
        <v>0.37424517926515061</v>
      </c>
      <c r="CP42" s="88">
        <f t="shared" si="31"/>
        <v>48770.966</v>
      </c>
      <c r="CQ42" s="52">
        <f t="shared" si="32"/>
        <v>56113.571000000004</v>
      </c>
      <c r="CR42" s="52">
        <f t="shared" si="15"/>
        <v>104884.53700000001</v>
      </c>
      <c r="CS42" s="111">
        <f t="shared" si="43"/>
        <v>0.46499672301551936</v>
      </c>
      <c r="CT42" s="88">
        <f t="shared" si="33"/>
        <v>123203.80300000003</v>
      </c>
      <c r="CU42" s="52">
        <f t="shared" si="34"/>
        <v>231436</v>
      </c>
      <c r="CV42" s="52">
        <f t="shared" si="16"/>
        <v>354639.80300000001</v>
      </c>
      <c r="CW42" s="91">
        <f t="shared" si="35"/>
        <v>0.34740545747483403</v>
      </c>
      <c r="CX42" s="88">
        <f t="shared" si="51"/>
        <v>158334.76900000003</v>
      </c>
      <c r="CY42" s="44">
        <f t="shared" si="52"/>
        <v>67549.570999999996</v>
      </c>
      <c r="CZ42" s="44">
        <f t="shared" si="17"/>
        <v>225884.34000000003</v>
      </c>
      <c r="DA42" s="122">
        <f t="array" ref="DA42:DB42">CX42:CY42/CZ42</f>
        <v>0.7009550507131217</v>
      </c>
      <c r="DB42" s="122">
        <v>0.29904494928687836</v>
      </c>
      <c r="DC42" s="88">
        <f t="shared" si="38"/>
        <v>13640</v>
      </c>
      <c r="DD42" s="44">
        <f t="shared" si="39"/>
        <v>373843.136</v>
      </c>
      <c r="DE42" s="44">
        <f t="shared" si="40"/>
        <v>387483.136</v>
      </c>
      <c r="DF42" s="122">
        <f t="array" ref="DF42:DG42">DC42:DD42/DE42</f>
        <v>3.5201531970671364E-2</v>
      </c>
      <c r="DG42" s="122">
        <v>0.96479846802932867</v>
      </c>
      <c r="DH42" s="88">
        <f t="shared" si="21"/>
        <v>171974.76900000003</v>
      </c>
      <c r="DI42" s="44">
        <f t="shared" si="41"/>
        <v>441392.70699999999</v>
      </c>
      <c r="DJ42" s="44">
        <f t="shared" si="42"/>
        <v>613367.47600000002</v>
      </c>
      <c r="DK42" s="122">
        <f t="array" ref="DK42:DL42">DH42:DI42/DJ42</f>
        <v>0.28037803719478605</v>
      </c>
      <c r="DL42" s="122">
        <v>0.71962196280521395</v>
      </c>
      <c r="DM42" s="47"/>
      <c r="DN42" s="47"/>
      <c r="DO42" s="47"/>
      <c r="DP42" s="47"/>
      <c r="DQ42" s="47"/>
      <c r="DR42" s="47"/>
      <c r="DS42" s="47"/>
      <c r="DT42" s="47"/>
      <c r="DU42" s="47"/>
      <c r="DV42" s="47"/>
      <c r="DW42" s="47"/>
      <c r="DX42" s="47"/>
      <c r="DY42" s="47"/>
      <c r="DZ42" s="47"/>
      <c r="EA42" s="47"/>
      <c r="EB42" s="47"/>
      <c r="EC42" s="47"/>
      <c r="ED42" s="47"/>
      <c r="EE42" s="47"/>
      <c r="EF42" s="47"/>
    </row>
    <row r="43" spans="1:136" s="24" customFormat="1" ht="12.75" customHeight="1">
      <c r="A43" s="82">
        <v>1966</v>
      </c>
      <c r="B43" s="83">
        <v>16.68</v>
      </c>
      <c r="C43" s="83">
        <f t="shared" si="0"/>
        <v>6.5121103117505994</v>
      </c>
      <c r="D43" s="74">
        <v>108981</v>
      </c>
      <c r="E43" s="45">
        <v>0</v>
      </c>
      <c r="F43" s="45">
        <v>5861</v>
      </c>
      <c r="G43" s="45">
        <v>0</v>
      </c>
      <c r="H43" s="45">
        <v>0</v>
      </c>
      <c r="I43" s="45">
        <v>38616.070999999996</v>
      </c>
      <c r="J43" s="45">
        <v>53326.956000000006</v>
      </c>
      <c r="K43" s="45">
        <v>91943.027000000002</v>
      </c>
      <c r="L43" s="45">
        <v>0</v>
      </c>
      <c r="M43" s="45">
        <v>0</v>
      </c>
      <c r="N43" s="45">
        <v>0</v>
      </c>
      <c r="O43" s="45">
        <v>0</v>
      </c>
      <c r="P43" s="45">
        <v>0</v>
      </c>
      <c r="Q43" s="45">
        <v>0</v>
      </c>
      <c r="R43" s="45">
        <v>0</v>
      </c>
      <c r="S43" s="45">
        <v>0</v>
      </c>
      <c r="T43" s="45">
        <v>0</v>
      </c>
      <c r="U43" s="45">
        <v>0</v>
      </c>
      <c r="V43" s="45">
        <v>0</v>
      </c>
      <c r="W43" s="45">
        <v>0</v>
      </c>
      <c r="X43" s="45">
        <v>3581.701</v>
      </c>
      <c r="Y43" s="45">
        <v>12500</v>
      </c>
      <c r="Z43" s="45">
        <v>16081.701000000001</v>
      </c>
      <c r="AA43" s="48">
        <v>4349</v>
      </c>
      <c r="AB43" s="48">
        <v>0</v>
      </c>
      <c r="AC43" s="45">
        <v>4349</v>
      </c>
      <c r="AD43" s="45">
        <v>0</v>
      </c>
      <c r="AE43" s="45">
        <v>0</v>
      </c>
      <c r="AF43" s="45">
        <v>0</v>
      </c>
      <c r="AG43" s="45">
        <v>0</v>
      </c>
      <c r="AH43" s="45">
        <v>0</v>
      </c>
      <c r="AI43" s="45">
        <v>147445.24</v>
      </c>
      <c r="AJ43" s="45">
        <f t="shared" si="1"/>
        <v>147445.24</v>
      </c>
      <c r="AK43" s="74">
        <v>0</v>
      </c>
      <c r="AL43" s="52">
        <v>13640</v>
      </c>
      <c r="AM43" s="45">
        <v>220000</v>
      </c>
      <c r="AN43" s="48">
        <v>233640</v>
      </c>
      <c r="AO43" s="74">
        <v>0</v>
      </c>
      <c r="AP43" s="45">
        <v>0</v>
      </c>
      <c r="AQ43" s="45">
        <v>0</v>
      </c>
      <c r="AR43" s="45">
        <v>0</v>
      </c>
      <c r="AS43" s="45">
        <v>0</v>
      </c>
      <c r="AT43" s="45">
        <v>0</v>
      </c>
      <c r="AU43" s="45">
        <v>0</v>
      </c>
      <c r="AV43" s="45">
        <v>0</v>
      </c>
      <c r="AW43" s="45">
        <v>0</v>
      </c>
      <c r="AX43" s="48">
        <v>0</v>
      </c>
      <c r="AY43" s="45">
        <v>0</v>
      </c>
      <c r="AZ43" s="45">
        <v>0</v>
      </c>
      <c r="BA43" s="45">
        <v>0</v>
      </c>
      <c r="BB43" s="45">
        <v>0</v>
      </c>
      <c r="BC43" s="45">
        <v>0</v>
      </c>
      <c r="BD43" s="45">
        <v>0</v>
      </c>
      <c r="BE43" s="45">
        <v>0</v>
      </c>
      <c r="BF43" s="45">
        <v>0</v>
      </c>
      <c r="BG43" s="45">
        <v>0</v>
      </c>
      <c r="BH43" s="45">
        <v>0</v>
      </c>
      <c r="BI43" s="45">
        <v>0</v>
      </c>
      <c r="BJ43" s="45">
        <v>0</v>
      </c>
      <c r="BK43" s="45">
        <v>0</v>
      </c>
      <c r="BL43" s="45">
        <v>0</v>
      </c>
      <c r="BM43" s="45">
        <v>0</v>
      </c>
      <c r="BN43" s="48">
        <v>0</v>
      </c>
      <c r="BO43" s="48">
        <v>0</v>
      </c>
      <c r="BP43" s="45">
        <v>0</v>
      </c>
      <c r="BQ43" s="45">
        <v>0</v>
      </c>
      <c r="BR43" s="45">
        <v>0</v>
      </c>
      <c r="BS43" s="74">
        <f t="shared" si="2"/>
        <v>608300.96799999999</v>
      </c>
      <c r="BT43" s="45">
        <f t="shared" si="47"/>
        <v>0</v>
      </c>
      <c r="BU43" s="45">
        <f t="shared" si="4"/>
        <v>608300.96799999999</v>
      </c>
      <c r="BV43" s="48">
        <f t="shared" si="5"/>
        <v>608300.96799999999</v>
      </c>
      <c r="BW43" s="87">
        <f t="shared" si="6"/>
        <v>175028.772</v>
      </c>
      <c r="BX43" s="48">
        <f t="shared" si="22"/>
        <v>285826.95600000001</v>
      </c>
      <c r="BY43" s="48">
        <f t="shared" si="23"/>
        <v>147445.24</v>
      </c>
      <c r="BZ43" s="48">
        <f t="shared" si="7"/>
        <v>608300.96799999999</v>
      </c>
      <c r="CA43" s="87">
        <f t="shared" si="24"/>
        <v>0</v>
      </c>
      <c r="CB43" s="48">
        <f t="shared" si="8"/>
        <v>0</v>
      </c>
      <c r="CC43" s="48">
        <f t="shared" si="25"/>
        <v>0</v>
      </c>
      <c r="CD43" s="48">
        <f t="shared" si="26"/>
        <v>0</v>
      </c>
      <c r="CE43" s="87">
        <f t="shared" si="27"/>
        <v>175028.772</v>
      </c>
      <c r="CF43" s="48">
        <f t="shared" si="28"/>
        <v>285826.95600000001</v>
      </c>
      <c r="CG43" s="48">
        <f t="shared" si="48"/>
        <v>147445.24</v>
      </c>
      <c r="CH43" s="87">
        <f t="shared" si="9"/>
        <v>608300.96799999999</v>
      </c>
      <c r="CI43" s="87">
        <v>175028.772</v>
      </c>
      <c r="CJ43" s="48">
        <f t="shared" si="10"/>
        <v>433272.196</v>
      </c>
      <c r="CK43" s="90">
        <f t="shared" si="11"/>
        <v>0.28773383770120847</v>
      </c>
      <c r="CL43" s="88">
        <f t="shared" si="49"/>
        <v>175028.772</v>
      </c>
      <c r="CM43" s="44">
        <f t="shared" si="50"/>
        <v>285826.95600000001</v>
      </c>
      <c r="CN43" s="44">
        <f t="shared" si="14"/>
        <v>460855.728</v>
      </c>
      <c r="CO43" s="92">
        <f t="shared" si="30"/>
        <v>0.37979081384011787</v>
      </c>
      <c r="CP43" s="88">
        <f t="shared" si="31"/>
        <v>48826.070999999996</v>
      </c>
      <c r="CQ43" s="52">
        <f t="shared" si="32"/>
        <v>53326.956000000006</v>
      </c>
      <c r="CR43" s="52">
        <f t="shared" si="15"/>
        <v>102153.027</v>
      </c>
      <c r="CS43" s="111">
        <f t="shared" si="43"/>
        <v>0.47796988923294459</v>
      </c>
      <c r="CT43" s="88">
        <f t="shared" si="33"/>
        <v>126202.701</v>
      </c>
      <c r="CU43" s="52">
        <f t="shared" si="34"/>
        <v>232500</v>
      </c>
      <c r="CV43" s="52">
        <f t="shared" si="16"/>
        <v>358702.701</v>
      </c>
      <c r="CW43" s="91">
        <f t="shared" si="35"/>
        <v>0.35183091916556269</v>
      </c>
      <c r="CX43" s="88">
        <f t="shared" si="51"/>
        <v>161388.772</v>
      </c>
      <c r="CY43" s="44">
        <f t="shared" si="52"/>
        <v>65826.956000000006</v>
      </c>
      <c r="CZ43" s="44">
        <f t="shared" si="17"/>
        <v>227215.728</v>
      </c>
      <c r="DA43" s="122">
        <f t="array" ref="DA43:DB43">CX43:CY43/CZ43</f>
        <v>0.71028873494179945</v>
      </c>
      <c r="DB43" s="122">
        <v>0.28971126505820055</v>
      </c>
      <c r="DC43" s="88">
        <f t="shared" si="38"/>
        <v>13640</v>
      </c>
      <c r="DD43" s="44">
        <f t="shared" si="39"/>
        <v>367445.24</v>
      </c>
      <c r="DE43" s="44">
        <f t="shared" si="40"/>
        <v>381085.24</v>
      </c>
      <c r="DF43" s="122">
        <f t="array" ref="DF43:DG43">DC43:DD43/DE43</f>
        <v>3.5792517180670655E-2</v>
      </c>
      <c r="DG43" s="122">
        <v>0.96420748281932933</v>
      </c>
      <c r="DH43" s="88">
        <f t="shared" si="21"/>
        <v>175028.772</v>
      </c>
      <c r="DI43" s="44">
        <f t="shared" si="41"/>
        <v>433272.196</v>
      </c>
      <c r="DJ43" s="44">
        <f t="shared" si="42"/>
        <v>608300.96799999999</v>
      </c>
      <c r="DK43" s="122">
        <f t="array" ref="DK43:DL43">DH43:DI43/DJ43</f>
        <v>0.28773383770120847</v>
      </c>
      <c r="DL43" s="122">
        <v>0.71226616229879158</v>
      </c>
      <c r="DM43" s="47"/>
      <c r="DN43" s="47"/>
      <c r="DO43" s="47"/>
      <c r="DP43" s="47"/>
      <c r="DQ43" s="47"/>
      <c r="DR43" s="47"/>
      <c r="DS43" s="47"/>
      <c r="DT43" s="47"/>
      <c r="DU43" s="47"/>
      <c r="DV43" s="47"/>
      <c r="DW43" s="47"/>
      <c r="DX43" s="47"/>
      <c r="DY43" s="47"/>
      <c r="DZ43" s="47"/>
      <c r="EA43" s="47"/>
      <c r="EB43" s="47"/>
      <c r="EC43" s="47"/>
      <c r="ED43" s="47"/>
      <c r="EE43" s="47"/>
      <c r="EF43" s="47"/>
    </row>
    <row r="44" spans="1:136" s="24" customFormat="1" ht="12.75" customHeight="1">
      <c r="A44" s="82">
        <v>1967</v>
      </c>
      <c r="B44" s="83">
        <v>17.184999999999999</v>
      </c>
      <c r="C44" s="83">
        <f t="shared" si="0"/>
        <v>6.3207448356124534</v>
      </c>
      <c r="D44" s="74">
        <v>109350.2</v>
      </c>
      <c r="E44" s="45">
        <v>0</v>
      </c>
      <c r="F44" s="45">
        <v>6342</v>
      </c>
      <c r="G44" s="45">
        <v>0</v>
      </c>
      <c r="H44" s="45">
        <v>0</v>
      </c>
      <c r="I44" s="45">
        <v>46465</v>
      </c>
      <c r="J44" s="45">
        <v>41437</v>
      </c>
      <c r="K44" s="45">
        <v>87902</v>
      </c>
      <c r="L44" s="45">
        <v>0</v>
      </c>
      <c r="M44" s="45">
        <v>0</v>
      </c>
      <c r="N44" s="45">
        <v>0</v>
      </c>
      <c r="O44" s="45">
        <v>0</v>
      </c>
      <c r="P44" s="45">
        <v>0</v>
      </c>
      <c r="Q44" s="45">
        <v>0</v>
      </c>
      <c r="R44" s="45">
        <v>0</v>
      </c>
      <c r="S44" s="45">
        <v>0</v>
      </c>
      <c r="T44" s="45">
        <v>0</v>
      </c>
      <c r="U44" s="45">
        <v>0</v>
      </c>
      <c r="V44" s="45">
        <v>0</v>
      </c>
      <c r="W44" s="45">
        <v>0</v>
      </c>
      <c r="X44" s="45">
        <v>4119</v>
      </c>
      <c r="Y44" s="45">
        <v>14385</v>
      </c>
      <c r="Z44" s="45">
        <v>18504</v>
      </c>
      <c r="AA44" s="48">
        <v>4665</v>
      </c>
      <c r="AB44" s="48">
        <v>0</v>
      </c>
      <c r="AC44" s="45">
        <v>4665</v>
      </c>
      <c r="AD44" s="45">
        <v>0</v>
      </c>
      <c r="AE44" s="45">
        <v>0</v>
      </c>
      <c r="AF44" s="45">
        <v>0</v>
      </c>
      <c r="AG44" s="45">
        <v>0</v>
      </c>
      <c r="AH44" s="45">
        <v>0</v>
      </c>
      <c r="AI44" s="45">
        <v>126121.726</v>
      </c>
      <c r="AJ44" s="45">
        <f t="shared" si="1"/>
        <v>126121.726</v>
      </c>
      <c r="AK44" s="74">
        <v>0</v>
      </c>
      <c r="AL44" s="52">
        <v>13640</v>
      </c>
      <c r="AM44" s="45">
        <v>220000</v>
      </c>
      <c r="AN44" s="48">
        <v>233640</v>
      </c>
      <c r="AO44" s="74">
        <v>0</v>
      </c>
      <c r="AP44" s="45">
        <v>0</v>
      </c>
      <c r="AQ44" s="45">
        <v>0</v>
      </c>
      <c r="AR44" s="45">
        <v>0</v>
      </c>
      <c r="AS44" s="45">
        <v>0</v>
      </c>
      <c r="AT44" s="45">
        <v>0</v>
      </c>
      <c r="AU44" s="45">
        <v>0</v>
      </c>
      <c r="AV44" s="45">
        <v>0</v>
      </c>
      <c r="AW44" s="45">
        <v>0</v>
      </c>
      <c r="AX44" s="48">
        <v>0</v>
      </c>
      <c r="AY44" s="45">
        <v>0</v>
      </c>
      <c r="AZ44" s="45">
        <v>0</v>
      </c>
      <c r="BA44" s="45">
        <v>0</v>
      </c>
      <c r="BB44" s="45">
        <v>0</v>
      </c>
      <c r="BC44" s="45">
        <v>0</v>
      </c>
      <c r="BD44" s="45">
        <v>0</v>
      </c>
      <c r="BE44" s="45">
        <v>0</v>
      </c>
      <c r="BF44" s="45">
        <v>0</v>
      </c>
      <c r="BG44" s="45">
        <v>0</v>
      </c>
      <c r="BH44" s="45">
        <v>0</v>
      </c>
      <c r="BI44" s="45">
        <v>0</v>
      </c>
      <c r="BJ44" s="45">
        <v>0</v>
      </c>
      <c r="BK44" s="45">
        <v>0</v>
      </c>
      <c r="BL44" s="45">
        <v>0</v>
      </c>
      <c r="BM44" s="45">
        <v>0</v>
      </c>
      <c r="BN44" s="48">
        <v>0</v>
      </c>
      <c r="BO44" s="48">
        <v>0</v>
      </c>
      <c r="BP44" s="45">
        <v>0</v>
      </c>
      <c r="BQ44" s="45">
        <v>0</v>
      </c>
      <c r="BR44" s="45">
        <v>0</v>
      </c>
      <c r="BS44" s="74">
        <f t="shared" si="2"/>
        <v>586524.92599999998</v>
      </c>
      <c r="BT44" s="45">
        <f t="shared" si="47"/>
        <v>0</v>
      </c>
      <c r="BU44" s="45">
        <f>SUM(BS44:BT44)</f>
        <v>586524.92599999998</v>
      </c>
      <c r="BV44" s="48">
        <f t="shared" si="5"/>
        <v>586524.92599999998</v>
      </c>
      <c r="BW44" s="87">
        <f t="shared" si="6"/>
        <v>184581.2</v>
      </c>
      <c r="BX44" s="48">
        <f t="shared" si="22"/>
        <v>275822</v>
      </c>
      <c r="BY44" s="48">
        <f t="shared" si="23"/>
        <v>126121.726</v>
      </c>
      <c r="BZ44" s="48">
        <f t="shared" si="7"/>
        <v>586524.92599999998</v>
      </c>
      <c r="CA44" s="87">
        <f t="shared" si="24"/>
        <v>0</v>
      </c>
      <c r="CB44" s="48">
        <f t="shared" si="8"/>
        <v>0</v>
      </c>
      <c r="CC44" s="48">
        <f t="shared" si="25"/>
        <v>0</v>
      </c>
      <c r="CD44" s="48">
        <f t="shared" si="26"/>
        <v>0</v>
      </c>
      <c r="CE44" s="87">
        <f t="shared" si="27"/>
        <v>184581.2</v>
      </c>
      <c r="CF44" s="48">
        <f t="shared" si="28"/>
        <v>275822</v>
      </c>
      <c r="CG44" s="48">
        <f t="shared" si="48"/>
        <v>126121.726</v>
      </c>
      <c r="CH44" s="87">
        <f t="shared" si="9"/>
        <v>586524.92599999998</v>
      </c>
      <c r="CI44" s="87">
        <v>184581.2</v>
      </c>
      <c r="CJ44" s="48">
        <f t="shared" si="10"/>
        <v>401943.72599999997</v>
      </c>
      <c r="CK44" s="90">
        <f t="shared" si="11"/>
        <v>0.31470307879123283</v>
      </c>
      <c r="CL44" s="88">
        <f t="shared" si="49"/>
        <v>184581.2</v>
      </c>
      <c r="CM44" s="44">
        <f t="shared" si="50"/>
        <v>275822</v>
      </c>
      <c r="CN44" s="44">
        <f t="shared" si="14"/>
        <v>460403.20000000001</v>
      </c>
      <c r="CO44" s="92">
        <f t="shared" si="30"/>
        <v>0.40091207011593316</v>
      </c>
      <c r="CP44" s="88">
        <f t="shared" si="31"/>
        <v>57472</v>
      </c>
      <c r="CQ44" s="52">
        <f t="shared" si="32"/>
        <v>41437</v>
      </c>
      <c r="CR44" s="52">
        <f t="shared" si="15"/>
        <v>98909</v>
      </c>
      <c r="CS44" s="111">
        <f t="shared" si="43"/>
        <v>0.58105935759132132</v>
      </c>
      <c r="CT44" s="88">
        <f t="shared" si="33"/>
        <v>127109.20000000001</v>
      </c>
      <c r="CU44" s="52">
        <f t="shared" si="34"/>
        <v>234385</v>
      </c>
      <c r="CV44" s="52">
        <f t="shared" si="16"/>
        <v>361494.2</v>
      </c>
      <c r="CW44" s="91">
        <f t="shared" si="35"/>
        <v>0.35162168576978553</v>
      </c>
      <c r="CX44" s="88">
        <f t="shared" si="51"/>
        <v>170941.2</v>
      </c>
      <c r="CY44" s="44">
        <f t="shared" si="52"/>
        <v>55822</v>
      </c>
      <c r="CZ44" s="44">
        <f t="shared" ref="CZ44:CZ75" si="53">SUM(CX44:CY44)</f>
        <v>226763.2</v>
      </c>
      <c r="DA44" s="122">
        <f t="array" ref="DA44:DB44">CX44:CY44/CZ44</f>
        <v>0.75383130948937038</v>
      </c>
      <c r="DB44" s="122">
        <v>0.24616869051062959</v>
      </c>
      <c r="DC44" s="88">
        <f t="shared" si="38"/>
        <v>13640</v>
      </c>
      <c r="DD44" s="44">
        <f t="shared" si="39"/>
        <v>346121.72599999997</v>
      </c>
      <c r="DE44" s="44">
        <f t="shared" ref="DE44:DE75" si="54">SUM(DC44:DD44)</f>
        <v>359761.72599999997</v>
      </c>
      <c r="DF44" s="122">
        <f t="array" ref="DF44:DG44">DC44:DD44/DE44</f>
        <v>3.791398310113734E-2</v>
      </c>
      <c r="DG44" s="122">
        <v>0.96208601689886264</v>
      </c>
      <c r="DH44" s="88">
        <f t="shared" si="21"/>
        <v>184581.2</v>
      </c>
      <c r="DI44" s="44">
        <f t="shared" si="41"/>
        <v>401943.72599999997</v>
      </c>
      <c r="DJ44" s="44">
        <f t="shared" ref="DJ44:DJ75" si="55">SUM(DH44:DI44)</f>
        <v>586524.92599999998</v>
      </c>
      <c r="DK44" s="122">
        <f t="array" ref="DK44:DL44">DH44:DI44/DJ44</f>
        <v>0.31470307879123283</v>
      </c>
      <c r="DL44" s="122">
        <v>0.68529692120876717</v>
      </c>
      <c r="DM44" s="47"/>
      <c r="DN44" s="47"/>
      <c r="DO44" s="47"/>
      <c r="DP44" s="47"/>
      <c r="DQ44" s="47"/>
      <c r="DR44" s="47"/>
      <c r="DS44" s="47"/>
      <c r="DT44" s="47"/>
      <c r="DU44" s="47"/>
      <c r="DV44" s="47"/>
      <c r="DW44" s="47"/>
      <c r="DX44" s="47"/>
      <c r="DY44" s="47"/>
      <c r="DZ44" s="47"/>
      <c r="EA44" s="47"/>
      <c r="EB44" s="47"/>
      <c r="EC44" s="47"/>
      <c r="ED44" s="47"/>
      <c r="EE44" s="47"/>
      <c r="EF44" s="47"/>
    </row>
    <row r="45" spans="1:136" s="24" customFormat="1" ht="12.75" customHeight="1">
      <c r="A45" s="82">
        <v>1968</v>
      </c>
      <c r="B45" s="83">
        <v>18.295999999999999</v>
      </c>
      <c r="C45" s="83">
        <f t="shared" si="0"/>
        <v>5.9369261040664627</v>
      </c>
      <c r="D45" s="74">
        <v>114975</v>
      </c>
      <c r="E45" s="45">
        <v>0</v>
      </c>
      <c r="F45" s="45">
        <v>6192</v>
      </c>
      <c r="G45" s="45">
        <v>0</v>
      </c>
      <c r="H45" s="45">
        <v>0</v>
      </c>
      <c r="I45" s="45">
        <v>43020</v>
      </c>
      <c r="J45" s="45">
        <v>44633</v>
      </c>
      <c r="K45" s="45">
        <v>87653</v>
      </c>
      <c r="L45" s="45">
        <v>0</v>
      </c>
      <c r="M45" s="45">
        <v>0</v>
      </c>
      <c r="N45" s="45">
        <v>0</v>
      </c>
      <c r="O45" s="45">
        <v>0</v>
      </c>
      <c r="P45" s="45">
        <v>0</v>
      </c>
      <c r="Q45" s="45">
        <v>0</v>
      </c>
      <c r="R45" s="45">
        <v>0</v>
      </c>
      <c r="S45" s="45">
        <v>0</v>
      </c>
      <c r="T45" s="45">
        <v>0</v>
      </c>
      <c r="U45" s="45">
        <v>0</v>
      </c>
      <c r="V45" s="45">
        <v>0</v>
      </c>
      <c r="W45" s="45">
        <v>0</v>
      </c>
      <c r="X45" s="45">
        <v>4000</v>
      </c>
      <c r="Y45" s="45">
        <v>12336</v>
      </c>
      <c r="Z45" s="45">
        <v>16336</v>
      </c>
      <c r="AA45" s="48">
        <v>6249</v>
      </c>
      <c r="AB45" s="48">
        <v>0</v>
      </c>
      <c r="AC45" s="45">
        <v>6249</v>
      </c>
      <c r="AD45" s="45">
        <v>0</v>
      </c>
      <c r="AE45" s="45">
        <v>0</v>
      </c>
      <c r="AF45" s="45">
        <v>0</v>
      </c>
      <c r="AG45" s="45">
        <v>0</v>
      </c>
      <c r="AH45" s="45">
        <v>0</v>
      </c>
      <c r="AI45" s="45">
        <v>110450.11199999999</v>
      </c>
      <c r="AJ45" s="45">
        <f t="shared" ref="AJ45:AJ77" si="56">SUM(AH45:AI45)</f>
        <v>110450.11199999999</v>
      </c>
      <c r="AK45" s="74">
        <v>9396</v>
      </c>
      <c r="AL45" s="52">
        <v>13640</v>
      </c>
      <c r="AM45" s="45">
        <v>220000</v>
      </c>
      <c r="AN45" s="48">
        <v>233640</v>
      </c>
      <c r="AO45" s="74">
        <v>0</v>
      </c>
      <c r="AP45" s="45">
        <v>0</v>
      </c>
      <c r="AQ45" s="45">
        <v>0</v>
      </c>
      <c r="AR45" s="45">
        <v>0</v>
      </c>
      <c r="AS45" s="45">
        <v>0</v>
      </c>
      <c r="AT45" s="45">
        <v>0</v>
      </c>
      <c r="AU45" s="45">
        <v>0</v>
      </c>
      <c r="AV45" s="45">
        <v>0</v>
      </c>
      <c r="AW45" s="45">
        <v>0</v>
      </c>
      <c r="AX45" s="48">
        <v>0</v>
      </c>
      <c r="AY45" s="45">
        <v>0</v>
      </c>
      <c r="AZ45" s="45">
        <v>0</v>
      </c>
      <c r="BA45" s="45">
        <v>0</v>
      </c>
      <c r="BB45" s="45">
        <v>0</v>
      </c>
      <c r="BC45" s="45">
        <v>0</v>
      </c>
      <c r="BD45" s="45">
        <v>0</v>
      </c>
      <c r="BE45" s="45">
        <v>0</v>
      </c>
      <c r="BF45" s="45">
        <v>0</v>
      </c>
      <c r="BG45" s="45">
        <v>0</v>
      </c>
      <c r="BH45" s="45">
        <v>0</v>
      </c>
      <c r="BI45" s="45">
        <v>0</v>
      </c>
      <c r="BJ45" s="45">
        <v>0</v>
      </c>
      <c r="BK45" s="45">
        <v>0</v>
      </c>
      <c r="BL45" s="45">
        <v>0</v>
      </c>
      <c r="BM45" s="45">
        <v>0</v>
      </c>
      <c r="BN45" s="48">
        <v>0</v>
      </c>
      <c r="BO45" s="48">
        <v>0</v>
      </c>
      <c r="BP45" s="45">
        <v>0</v>
      </c>
      <c r="BQ45" s="45">
        <v>0</v>
      </c>
      <c r="BR45" s="45">
        <v>0</v>
      </c>
      <c r="BS45" s="74">
        <f t="shared" si="2"/>
        <v>584891.11199999996</v>
      </c>
      <c r="BT45" s="45">
        <f t="shared" si="47"/>
        <v>0</v>
      </c>
      <c r="BU45" s="45">
        <f t="shared" ref="BU45:BU77" si="57">SUM(BS45:BT45)</f>
        <v>584891.11199999996</v>
      </c>
      <c r="BV45" s="48">
        <f>D45+E45+F45+G45+H45+K45+N45+Q45+T45+W45+Z45+AC45+AF45+AG45+AJ45+AK45+AN45+AQ45+AT45+AW45+AZ45+BC45+BD45+BG45+BH45+BI45+BJ45+BM45+BP45+BQ45+BR45</f>
        <v>584891.11199999996</v>
      </c>
      <c r="BW45" s="87">
        <f t="shared" si="6"/>
        <v>188076</v>
      </c>
      <c r="BX45" s="48">
        <f t="shared" si="22"/>
        <v>286365</v>
      </c>
      <c r="BY45" s="48">
        <f t="shared" si="23"/>
        <v>110450.11199999999</v>
      </c>
      <c r="BZ45" s="48">
        <f t="shared" si="7"/>
        <v>584891.11199999996</v>
      </c>
      <c r="CA45" s="87">
        <f t="shared" si="24"/>
        <v>0</v>
      </c>
      <c r="CB45" s="48">
        <f t="shared" ref="CB45:CB77" si="58">AP45+AV45+AY45+BB45+BF45+BI45+BJ45+BL45+BQ45+BR45</f>
        <v>0</v>
      </c>
      <c r="CC45" s="48">
        <f t="shared" si="25"/>
        <v>0</v>
      </c>
      <c r="CD45" s="48">
        <f t="shared" si="26"/>
        <v>0</v>
      </c>
      <c r="CE45" s="87">
        <f t="shared" si="27"/>
        <v>188076</v>
      </c>
      <c r="CF45" s="48">
        <f t="shared" si="28"/>
        <v>286365</v>
      </c>
      <c r="CG45" s="48">
        <f t="shared" si="48"/>
        <v>110450.11199999999</v>
      </c>
      <c r="CH45" s="87">
        <f t="shared" ref="CH45:CH77" si="59">SUM(CE45:CG45)</f>
        <v>584891.11199999996</v>
      </c>
      <c r="CI45" s="87">
        <v>188076</v>
      </c>
      <c r="CJ45" s="48">
        <f t="shared" ref="CJ45:CJ77" si="60">CH45-CI45</f>
        <v>396815.11199999996</v>
      </c>
      <c r="CK45" s="90">
        <f t="shared" ref="CK45:CK77" si="61">CI45/CH45</f>
        <v>0.32155728842738851</v>
      </c>
      <c r="CL45" s="88">
        <f t="shared" si="49"/>
        <v>188076</v>
      </c>
      <c r="CM45" s="44">
        <f t="shared" si="50"/>
        <v>286365</v>
      </c>
      <c r="CN45" s="44">
        <f t="shared" ref="CN45:CN77" si="62">SUM(CL45:CM45)</f>
        <v>474441</v>
      </c>
      <c r="CO45" s="92">
        <f t="shared" si="30"/>
        <v>0.39641599271563799</v>
      </c>
      <c r="CP45" s="88">
        <f t="shared" si="31"/>
        <v>55461</v>
      </c>
      <c r="CQ45" s="52">
        <f t="shared" si="32"/>
        <v>44633</v>
      </c>
      <c r="CR45" s="52">
        <f t="shared" ref="CR45:CR77" si="63">SUM(CP45:CQ45)</f>
        <v>100094</v>
      </c>
      <c r="CS45" s="111">
        <f t="shared" si="43"/>
        <v>0.55408915619317844</v>
      </c>
      <c r="CT45" s="88">
        <f t="shared" si="33"/>
        <v>132615</v>
      </c>
      <c r="CU45" s="52">
        <f t="shared" si="34"/>
        <v>241732</v>
      </c>
      <c r="CV45" s="52">
        <f t="shared" ref="CV45:CV77" si="64">SUM(CT45:CU45)</f>
        <v>374347</v>
      </c>
      <c r="CW45" s="91">
        <f t="shared" si="35"/>
        <v>0.35425687931250954</v>
      </c>
      <c r="CX45" s="88">
        <f t="shared" si="51"/>
        <v>174436</v>
      </c>
      <c r="CY45" s="44">
        <f t="shared" si="52"/>
        <v>56969</v>
      </c>
      <c r="CZ45" s="44">
        <f t="shared" si="53"/>
        <v>231405</v>
      </c>
      <c r="DA45" s="122">
        <f t="array" ref="DA45:DB45">CX45:CY45/CZ45</f>
        <v>0.75381257967632509</v>
      </c>
      <c r="DB45" s="122">
        <v>0.24618742032367494</v>
      </c>
      <c r="DC45" s="88">
        <f t="shared" si="38"/>
        <v>13640</v>
      </c>
      <c r="DD45" s="44">
        <f t="shared" si="39"/>
        <v>339846.11199999996</v>
      </c>
      <c r="DE45" s="44">
        <f t="shared" si="54"/>
        <v>353486.11199999996</v>
      </c>
      <c r="DF45" s="122">
        <f t="array" ref="DF45:DG45">DC45:DD45/DE45</f>
        <v>3.858708881892367E-2</v>
      </c>
      <c r="DG45" s="122">
        <v>0.9614129111810763</v>
      </c>
      <c r="DH45" s="88">
        <f t="shared" si="21"/>
        <v>188076</v>
      </c>
      <c r="DI45" s="44">
        <f t="shared" si="41"/>
        <v>396815.11199999996</v>
      </c>
      <c r="DJ45" s="44">
        <f t="shared" si="55"/>
        <v>584891.11199999996</v>
      </c>
      <c r="DK45" s="122">
        <f t="array" ref="DK45:DL45">DH45:DI45/DJ45</f>
        <v>0.32155728842738851</v>
      </c>
      <c r="DL45" s="122">
        <v>0.67844271157261149</v>
      </c>
      <c r="DM45" s="47"/>
      <c r="DN45" s="47"/>
      <c r="DO45" s="47"/>
      <c r="DP45" s="47"/>
      <c r="DQ45" s="47"/>
      <c r="DR45" s="47"/>
      <c r="DS45" s="47"/>
      <c r="DT45" s="47"/>
      <c r="DU45" s="47"/>
      <c r="DV45" s="47"/>
      <c r="DW45" s="47"/>
      <c r="DX45" s="47"/>
      <c r="DY45" s="47"/>
      <c r="DZ45" s="47"/>
      <c r="EA45" s="47"/>
      <c r="EB45" s="47"/>
      <c r="EC45" s="47"/>
      <c r="ED45" s="47"/>
      <c r="EE45" s="47"/>
      <c r="EF45" s="47"/>
    </row>
    <row r="46" spans="1:136" s="24" customFormat="1" ht="12.75" customHeight="1">
      <c r="A46" s="82">
        <v>1969</v>
      </c>
      <c r="B46" s="83">
        <v>19.251000000000001</v>
      </c>
      <c r="C46" s="83">
        <f t="shared" si="0"/>
        <v>5.6424081865877094</v>
      </c>
      <c r="D46" s="74">
        <v>118873</v>
      </c>
      <c r="E46" s="45">
        <v>0</v>
      </c>
      <c r="F46" s="45">
        <v>6419</v>
      </c>
      <c r="G46" s="45">
        <v>9086</v>
      </c>
      <c r="H46" s="45">
        <v>0</v>
      </c>
      <c r="I46" s="45">
        <v>33765</v>
      </c>
      <c r="J46" s="45">
        <v>44067</v>
      </c>
      <c r="K46" s="45">
        <v>77832</v>
      </c>
      <c r="L46" s="45">
        <v>0</v>
      </c>
      <c r="M46" s="45">
        <v>0</v>
      </c>
      <c r="N46" s="45">
        <v>0</v>
      </c>
      <c r="O46" s="45">
        <v>0</v>
      </c>
      <c r="P46" s="45">
        <v>0</v>
      </c>
      <c r="Q46" s="45">
        <v>0</v>
      </c>
      <c r="R46" s="45">
        <v>0</v>
      </c>
      <c r="S46" s="45">
        <v>0</v>
      </c>
      <c r="T46" s="45">
        <v>0</v>
      </c>
      <c r="U46" s="45">
        <v>0</v>
      </c>
      <c r="V46" s="45">
        <v>0</v>
      </c>
      <c r="W46" s="45">
        <v>0</v>
      </c>
      <c r="X46" s="45">
        <v>4160</v>
      </c>
      <c r="Y46" s="45">
        <v>12000</v>
      </c>
      <c r="Z46" s="45">
        <v>16160</v>
      </c>
      <c r="AA46" s="48">
        <v>5844</v>
      </c>
      <c r="AB46" s="48">
        <v>523</v>
      </c>
      <c r="AC46" s="45">
        <v>6367</v>
      </c>
      <c r="AD46" s="45">
        <v>0</v>
      </c>
      <c r="AE46" s="45">
        <v>0</v>
      </c>
      <c r="AF46" s="45">
        <v>0</v>
      </c>
      <c r="AG46" s="45">
        <v>0</v>
      </c>
      <c r="AH46" s="45">
        <v>0</v>
      </c>
      <c r="AI46" s="45">
        <v>40139.411999999997</v>
      </c>
      <c r="AJ46" s="45">
        <f t="shared" si="56"/>
        <v>40139.411999999997</v>
      </c>
      <c r="AK46" s="74">
        <v>7341</v>
      </c>
      <c r="AL46" s="52">
        <v>12121</v>
      </c>
      <c r="AM46" s="45">
        <v>195500</v>
      </c>
      <c r="AN46" s="48">
        <v>207621</v>
      </c>
      <c r="AO46" s="74">
        <v>0</v>
      </c>
      <c r="AP46" s="45">
        <v>0</v>
      </c>
      <c r="AQ46" s="45">
        <v>0</v>
      </c>
      <c r="AR46" s="45">
        <v>0</v>
      </c>
      <c r="AS46" s="45">
        <v>0</v>
      </c>
      <c r="AT46" s="45">
        <v>0</v>
      </c>
      <c r="AU46" s="45">
        <v>0</v>
      </c>
      <c r="AV46" s="45">
        <v>0</v>
      </c>
      <c r="AW46" s="45">
        <v>0</v>
      </c>
      <c r="AX46" s="48">
        <v>0</v>
      </c>
      <c r="AY46" s="45">
        <v>0</v>
      </c>
      <c r="AZ46" s="45">
        <v>0</v>
      </c>
      <c r="BA46" s="45">
        <v>0</v>
      </c>
      <c r="BB46" s="45">
        <v>0</v>
      </c>
      <c r="BC46" s="45">
        <v>0</v>
      </c>
      <c r="BD46" s="45">
        <v>0</v>
      </c>
      <c r="BE46" s="45">
        <v>0</v>
      </c>
      <c r="BF46" s="45">
        <v>0</v>
      </c>
      <c r="BG46" s="45">
        <v>0</v>
      </c>
      <c r="BH46" s="45">
        <v>0</v>
      </c>
      <c r="BI46" s="45">
        <v>0</v>
      </c>
      <c r="BJ46" s="45">
        <v>0</v>
      </c>
      <c r="BK46" s="45">
        <v>0</v>
      </c>
      <c r="BL46" s="45">
        <v>0</v>
      </c>
      <c r="BM46" s="45">
        <v>0</v>
      </c>
      <c r="BN46" s="48">
        <v>0</v>
      </c>
      <c r="BO46" s="48">
        <v>0</v>
      </c>
      <c r="BP46" s="45">
        <v>0</v>
      </c>
      <c r="BQ46" s="45">
        <v>0</v>
      </c>
      <c r="BR46" s="45">
        <v>0</v>
      </c>
      <c r="BS46" s="74">
        <f t="shared" si="2"/>
        <v>489838.41200000001</v>
      </c>
      <c r="BT46" s="45">
        <f t="shared" si="47"/>
        <v>0</v>
      </c>
      <c r="BU46" s="45">
        <f t="shared" si="57"/>
        <v>489838.41200000001</v>
      </c>
      <c r="BV46" s="48">
        <f t="shared" ref="BV46:BV77" si="65">D46+E46+F46+G46+H46+K46+N46+Q46+T46+W46+Z46+AC46+AF46+AG46+AJ46+AK46+AN46+AQ46+AT46+AW46+AZ46+BC46+BD46+BG46+BH46+BI46+BJ46+BM46+BP46+BQ46+BR46</f>
        <v>489838.41200000001</v>
      </c>
      <c r="BW46" s="87">
        <f>D46+E46+F46+G46+H46+I46+L46+O46+R46+U46+X46+AA46+AD46+AH46+AL46</f>
        <v>190268</v>
      </c>
      <c r="BX46" s="48">
        <f t="shared" si="22"/>
        <v>259431</v>
      </c>
      <c r="BY46" s="48">
        <f t="shared" si="23"/>
        <v>40139.411999999997</v>
      </c>
      <c r="BZ46" s="48">
        <f t="shared" si="7"/>
        <v>489838.41200000001</v>
      </c>
      <c r="CA46" s="87">
        <f t="shared" si="24"/>
        <v>0</v>
      </c>
      <c r="CB46" s="48">
        <f t="shared" si="58"/>
        <v>0</v>
      </c>
      <c r="CC46" s="48">
        <f t="shared" si="25"/>
        <v>0</v>
      </c>
      <c r="CD46" s="48">
        <f t="shared" si="26"/>
        <v>0</v>
      </c>
      <c r="CE46" s="87">
        <f t="shared" si="27"/>
        <v>190268</v>
      </c>
      <c r="CF46" s="48">
        <f t="shared" si="28"/>
        <v>259431</v>
      </c>
      <c r="CG46" s="48">
        <f t="shared" si="48"/>
        <v>40139.411999999997</v>
      </c>
      <c r="CH46" s="87">
        <f t="shared" si="59"/>
        <v>489838.41200000001</v>
      </c>
      <c r="CI46" s="87">
        <v>190268</v>
      </c>
      <c r="CJ46" s="48">
        <f t="shared" si="60"/>
        <v>299570.41200000001</v>
      </c>
      <c r="CK46" s="90">
        <f t="shared" si="61"/>
        <v>0.38843013397650816</v>
      </c>
      <c r="CL46" s="88">
        <f t="shared" si="49"/>
        <v>190268</v>
      </c>
      <c r="CM46" s="44">
        <f t="shared" si="50"/>
        <v>259431</v>
      </c>
      <c r="CN46" s="44">
        <f t="shared" si="62"/>
        <v>449699</v>
      </c>
      <c r="CO46" s="92">
        <f t="shared" si="30"/>
        <v>0.42310078519187277</v>
      </c>
      <c r="CP46" s="88">
        <f t="shared" si="31"/>
        <v>55114</v>
      </c>
      <c r="CQ46" s="52">
        <f t="shared" si="32"/>
        <v>44590</v>
      </c>
      <c r="CR46" s="52">
        <f t="shared" si="63"/>
        <v>99704</v>
      </c>
      <c r="CS46" s="111">
        <f t="shared" si="43"/>
        <v>0.55277621760410811</v>
      </c>
      <c r="CT46" s="88">
        <f t="shared" si="33"/>
        <v>135154</v>
      </c>
      <c r="CU46" s="52">
        <f t="shared" si="34"/>
        <v>214841</v>
      </c>
      <c r="CV46" s="52">
        <f t="shared" si="64"/>
        <v>349995</v>
      </c>
      <c r="CW46" s="91">
        <f t="shared" si="35"/>
        <v>0.38615980228288976</v>
      </c>
      <c r="CX46" s="88">
        <f t="shared" si="51"/>
        <v>178147</v>
      </c>
      <c r="CY46" s="44">
        <f t="shared" si="52"/>
        <v>56590</v>
      </c>
      <c r="CZ46" s="44">
        <f t="shared" si="53"/>
        <v>234737</v>
      </c>
      <c r="DA46" s="122">
        <f t="array" ref="DA46:DB46">CX46:CY46/CZ46</f>
        <v>0.75892168682397743</v>
      </c>
      <c r="DB46" s="122">
        <v>0.24107831317602252</v>
      </c>
      <c r="DC46" s="88">
        <f t="shared" si="38"/>
        <v>12121</v>
      </c>
      <c r="DD46" s="44">
        <f t="shared" si="39"/>
        <v>242980.41200000001</v>
      </c>
      <c r="DE46" s="44">
        <f t="shared" si="54"/>
        <v>255101.41200000001</v>
      </c>
      <c r="DF46" s="122">
        <f t="array" ref="DF46:DG46">DC46:DD46/DE46</f>
        <v>4.7514437121186921E-2</v>
      </c>
      <c r="DG46" s="122">
        <v>0.95248556287881303</v>
      </c>
      <c r="DH46" s="88">
        <f t="shared" si="21"/>
        <v>190268</v>
      </c>
      <c r="DI46" s="44">
        <f t="shared" si="41"/>
        <v>299570.41200000001</v>
      </c>
      <c r="DJ46" s="44">
        <f t="shared" si="55"/>
        <v>489838.41200000001</v>
      </c>
      <c r="DK46" s="122">
        <f t="array" ref="DK46:DL46">DH46:DI46/DJ46</f>
        <v>0.38843013397650816</v>
      </c>
      <c r="DL46" s="122">
        <v>0.61156986602349184</v>
      </c>
      <c r="DM46" s="47"/>
      <c r="DN46" s="47"/>
      <c r="DO46" s="47"/>
      <c r="DP46" s="47"/>
      <c r="DQ46" s="47"/>
      <c r="DR46" s="47"/>
      <c r="DS46" s="47"/>
      <c r="DT46" s="47"/>
      <c r="DU46" s="47"/>
      <c r="DV46" s="47"/>
      <c r="DW46" s="47"/>
      <c r="DX46" s="47"/>
      <c r="DY46" s="47"/>
      <c r="DZ46" s="47"/>
      <c r="EA46" s="47"/>
      <c r="EB46" s="47"/>
      <c r="EC46" s="47"/>
      <c r="ED46" s="47"/>
      <c r="EE46" s="47"/>
      <c r="EF46" s="47"/>
    </row>
    <row r="47" spans="1:136" s="24" customFormat="1" ht="12.75" customHeight="1">
      <c r="A47" s="82">
        <v>1970</v>
      </c>
      <c r="B47" s="83">
        <v>21.106999999999999</v>
      </c>
      <c r="C47" s="83">
        <f t="shared" si="0"/>
        <v>5.1462547969867822</v>
      </c>
      <c r="D47" s="74">
        <v>128236</v>
      </c>
      <c r="E47" s="45">
        <v>0</v>
      </c>
      <c r="F47" s="45">
        <v>6700</v>
      </c>
      <c r="G47" s="45">
        <v>8839</v>
      </c>
      <c r="H47" s="45">
        <v>0</v>
      </c>
      <c r="I47" s="45">
        <v>37281</v>
      </c>
      <c r="J47" s="45">
        <v>49489</v>
      </c>
      <c r="K47" s="45">
        <v>86770</v>
      </c>
      <c r="L47" s="45">
        <v>0</v>
      </c>
      <c r="M47" s="45">
        <v>0</v>
      </c>
      <c r="N47" s="45">
        <v>0</v>
      </c>
      <c r="O47" s="45">
        <v>0</v>
      </c>
      <c r="P47" s="45">
        <v>0</v>
      </c>
      <c r="Q47" s="45">
        <v>0</v>
      </c>
      <c r="R47" s="45">
        <v>0</v>
      </c>
      <c r="S47" s="45">
        <v>0</v>
      </c>
      <c r="T47" s="45">
        <v>0</v>
      </c>
      <c r="U47" s="45">
        <v>0</v>
      </c>
      <c r="V47" s="45">
        <v>0</v>
      </c>
      <c r="W47" s="45">
        <v>0</v>
      </c>
      <c r="X47" s="45">
        <v>4542</v>
      </c>
      <c r="Y47" s="45">
        <v>10800</v>
      </c>
      <c r="Z47" s="45">
        <v>15342</v>
      </c>
      <c r="AA47" s="48">
        <v>7697</v>
      </c>
      <c r="AB47" s="48">
        <v>3128</v>
      </c>
      <c r="AC47" s="45">
        <v>10825</v>
      </c>
      <c r="AD47" s="45">
        <v>0</v>
      </c>
      <c r="AE47" s="45">
        <v>0</v>
      </c>
      <c r="AF47" s="45">
        <v>0</v>
      </c>
      <c r="AG47" s="45">
        <v>0</v>
      </c>
      <c r="AH47" s="45">
        <v>0</v>
      </c>
      <c r="AI47" s="45">
        <v>851.78800000000001</v>
      </c>
      <c r="AJ47" s="45">
        <f t="shared" si="56"/>
        <v>851.78800000000001</v>
      </c>
      <c r="AK47" s="74">
        <v>8536</v>
      </c>
      <c r="AL47" s="52">
        <v>12121</v>
      </c>
      <c r="AM47" s="45">
        <v>195500</v>
      </c>
      <c r="AN47" s="48">
        <v>207621</v>
      </c>
      <c r="AO47" s="74">
        <v>0</v>
      </c>
      <c r="AP47" s="45">
        <v>0</v>
      </c>
      <c r="AQ47" s="45">
        <v>0</v>
      </c>
      <c r="AR47" s="45">
        <v>0</v>
      </c>
      <c r="AS47" s="45">
        <v>0</v>
      </c>
      <c r="AT47" s="45">
        <v>0</v>
      </c>
      <c r="AU47" s="45">
        <v>0</v>
      </c>
      <c r="AV47" s="45">
        <v>0</v>
      </c>
      <c r="AW47" s="45">
        <v>0</v>
      </c>
      <c r="AX47" s="48">
        <v>0</v>
      </c>
      <c r="AY47" s="45">
        <v>0</v>
      </c>
      <c r="AZ47" s="45">
        <v>0</v>
      </c>
      <c r="BA47" s="45">
        <v>0</v>
      </c>
      <c r="BB47" s="45">
        <v>0</v>
      </c>
      <c r="BC47" s="45">
        <v>0</v>
      </c>
      <c r="BD47" s="45">
        <v>0</v>
      </c>
      <c r="BE47" s="45">
        <v>0</v>
      </c>
      <c r="BF47" s="45">
        <v>0</v>
      </c>
      <c r="BG47" s="45">
        <v>0</v>
      </c>
      <c r="BH47" s="45">
        <v>0</v>
      </c>
      <c r="BI47" s="45">
        <v>0</v>
      </c>
      <c r="BJ47" s="45">
        <v>0</v>
      </c>
      <c r="BK47" s="45">
        <v>0</v>
      </c>
      <c r="BL47" s="45">
        <v>0</v>
      </c>
      <c r="BM47" s="45">
        <v>0</v>
      </c>
      <c r="BN47" s="48">
        <v>0</v>
      </c>
      <c r="BO47" s="48">
        <v>0</v>
      </c>
      <c r="BP47" s="45">
        <v>0</v>
      </c>
      <c r="BQ47" s="45">
        <v>0</v>
      </c>
      <c r="BR47" s="45">
        <v>0</v>
      </c>
      <c r="BS47" s="74">
        <f t="shared" si="2"/>
        <v>473720.788</v>
      </c>
      <c r="BT47" s="45">
        <f t="shared" si="47"/>
        <v>0</v>
      </c>
      <c r="BU47" s="45">
        <f t="shared" si="57"/>
        <v>473720.788</v>
      </c>
      <c r="BV47" s="48">
        <f t="shared" si="65"/>
        <v>473720.788</v>
      </c>
      <c r="BW47" s="87">
        <f t="shared" si="6"/>
        <v>205416</v>
      </c>
      <c r="BX47" s="48">
        <f>J47+M47+P47+S47+V47+Y47+AB47+AE47+AK47+AM47</f>
        <v>267453</v>
      </c>
      <c r="BY47" s="48">
        <f t="shared" si="23"/>
        <v>851.78800000000001</v>
      </c>
      <c r="BZ47" s="48">
        <f t="shared" si="7"/>
        <v>473720.788</v>
      </c>
      <c r="CA47" s="87">
        <f t="shared" si="24"/>
        <v>0</v>
      </c>
      <c r="CB47" s="48">
        <f t="shared" si="58"/>
        <v>0</v>
      </c>
      <c r="CC47" s="48">
        <f t="shared" si="25"/>
        <v>0</v>
      </c>
      <c r="CD47" s="48">
        <f t="shared" si="26"/>
        <v>0</v>
      </c>
      <c r="CE47" s="87">
        <f t="shared" si="27"/>
        <v>205416</v>
      </c>
      <c r="CF47" s="48">
        <f t="shared" si="28"/>
        <v>267453</v>
      </c>
      <c r="CG47" s="48">
        <f t="shared" si="48"/>
        <v>851.78800000000001</v>
      </c>
      <c r="CH47" s="87">
        <f t="shared" si="59"/>
        <v>473720.788</v>
      </c>
      <c r="CI47" s="87">
        <v>205416</v>
      </c>
      <c r="CJ47" s="48">
        <f t="shared" si="60"/>
        <v>268304.788</v>
      </c>
      <c r="CK47" s="90">
        <f t="shared" si="61"/>
        <v>0.43362251605475249</v>
      </c>
      <c r="CL47" s="88">
        <f t="shared" si="49"/>
        <v>205416</v>
      </c>
      <c r="CM47" s="44">
        <f t="shared" si="50"/>
        <v>267453</v>
      </c>
      <c r="CN47" s="44">
        <f t="shared" si="62"/>
        <v>472869</v>
      </c>
      <c r="CO47" s="92">
        <f t="shared" si="30"/>
        <v>0.43440360861041855</v>
      </c>
      <c r="CP47" s="88">
        <f t="shared" si="31"/>
        <v>60517</v>
      </c>
      <c r="CQ47" s="52">
        <f t="shared" si="32"/>
        <v>52617</v>
      </c>
      <c r="CR47" s="52">
        <f t="shared" si="63"/>
        <v>113134</v>
      </c>
      <c r="CS47" s="111">
        <f t="shared" si="43"/>
        <v>0.53491434935563142</v>
      </c>
      <c r="CT47" s="88">
        <f t="shared" si="33"/>
        <v>144899</v>
      </c>
      <c r="CU47" s="52">
        <f t="shared" si="34"/>
        <v>214836</v>
      </c>
      <c r="CV47" s="52">
        <f t="shared" si="64"/>
        <v>359735</v>
      </c>
      <c r="CW47" s="91">
        <f t="shared" si="35"/>
        <v>0.40279372315732415</v>
      </c>
      <c r="CX47" s="88">
        <f t="shared" si="51"/>
        <v>193295</v>
      </c>
      <c r="CY47" s="44">
        <f t="shared" si="52"/>
        <v>63417</v>
      </c>
      <c r="CZ47" s="44">
        <f t="shared" si="53"/>
        <v>256712</v>
      </c>
      <c r="DA47" s="122">
        <f t="array" ref="DA47:DB47">CX47:CY47/CZ47</f>
        <v>0.7529644114805697</v>
      </c>
      <c r="DB47" s="122">
        <v>0.24703558851943033</v>
      </c>
      <c r="DC47" s="88">
        <f t="shared" si="38"/>
        <v>12121</v>
      </c>
      <c r="DD47" s="44">
        <f t="shared" si="39"/>
        <v>204887.788</v>
      </c>
      <c r="DE47" s="44">
        <f t="shared" si="54"/>
        <v>217008.788</v>
      </c>
      <c r="DF47" s="122">
        <f t="array" ref="DF47:DG47">DC47:DD47/DE47</f>
        <v>5.5854880863165778E-2</v>
      </c>
      <c r="DG47" s="122">
        <v>0.94414511913683419</v>
      </c>
      <c r="DH47" s="88">
        <f t="shared" si="21"/>
        <v>205416</v>
      </c>
      <c r="DI47" s="44">
        <f t="shared" si="41"/>
        <v>268304.788</v>
      </c>
      <c r="DJ47" s="44">
        <f t="shared" si="55"/>
        <v>473720.788</v>
      </c>
      <c r="DK47" s="122">
        <f t="array" ref="DK47:DL47">DH47:DI47/DJ47</f>
        <v>0.43362251605475249</v>
      </c>
      <c r="DL47" s="122">
        <v>0.56637748394524756</v>
      </c>
      <c r="DM47" s="47"/>
      <c r="DN47" s="47"/>
      <c r="DO47" s="47"/>
      <c r="DP47" s="47"/>
      <c r="DQ47" s="47"/>
      <c r="DR47" s="47"/>
      <c r="DS47" s="47"/>
      <c r="DT47" s="47"/>
      <c r="DU47" s="47"/>
      <c r="DV47" s="47"/>
      <c r="DW47" s="47"/>
      <c r="DX47" s="47"/>
      <c r="DY47" s="47"/>
      <c r="DZ47" s="47"/>
      <c r="EA47" s="47"/>
      <c r="EB47" s="47"/>
      <c r="EC47" s="47"/>
      <c r="ED47" s="47"/>
      <c r="EE47" s="47"/>
      <c r="EF47" s="47"/>
    </row>
    <row r="48" spans="1:136" s="24" customFormat="1" ht="12.75" customHeight="1">
      <c r="A48" s="82">
        <v>1971</v>
      </c>
      <c r="B48" s="83">
        <v>22.707000000000001</v>
      </c>
      <c r="C48" s="83">
        <f t="shared" si="0"/>
        <v>4.7836350024221606</v>
      </c>
      <c r="D48" s="74">
        <v>139160</v>
      </c>
      <c r="E48" s="45">
        <v>0</v>
      </c>
      <c r="F48" s="45">
        <v>6587</v>
      </c>
      <c r="G48" s="45">
        <v>9751</v>
      </c>
      <c r="H48" s="45">
        <v>0</v>
      </c>
      <c r="I48" s="45">
        <v>42548</v>
      </c>
      <c r="J48" s="45">
        <v>57486</v>
      </c>
      <c r="K48" s="45">
        <v>100034</v>
      </c>
      <c r="L48" s="45">
        <v>0</v>
      </c>
      <c r="M48" s="45">
        <v>0</v>
      </c>
      <c r="N48" s="45">
        <v>0</v>
      </c>
      <c r="O48" s="45">
        <v>0</v>
      </c>
      <c r="P48" s="45">
        <v>0</v>
      </c>
      <c r="Q48" s="45">
        <v>0</v>
      </c>
      <c r="R48" s="45">
        <v>0</v>
      </c>
      <c r="S48" s="45">
        <v>0</v>
      </c>
      <c r="T48" s="45">
        <v>0</v>
      </c>
      <c r="U48" s="45">
        <v>0</v>
      </c>
      <c r="V48" s="45">
        <v>0</v>
      </c>
      <c r="W48" s="45">
        <v>0</v>
      </c>
      <c r="X48" s="45">
        <v>4979</v>
      </c>
      <c r="Y48" s="45">
        <v>11250</v>
      </c>
      <c r="Z48" s="45">
        <v>16229</v>
      </c>
      <c r="AA48" s="48">
        <v>10632</v>
      </c>
      <c r="AB48" s="48">
        <v>4321</v>
      </c>
      <c r="AC48" s="45">
        <v>14953</v>
      </c>
      <c r="AD48" s="45">
        <v>0</v>
      </c>
      <c r="AE48" s="45">
        <v>0</v>
      </c>
      <c r="AF48" s="45">
        <v>0</v>
      </c>
      <c r="AG48" s="45">
        <v>0</v>
      </c>
      <c r="AH48" s="45">
        <v>0</v>
      </c>
      <c r="AI48" s="45">
        <v>88.775000000000006</v>
      </c>
      <c r="AJ48" s="45">
        <f t="shared" si="56"/>
        <v>88.775000000000006</v>
      </c>
      <c r="AK48" s="74">
        <v>15124</v>
      </c>
      <c r="AL48" s="52">
        <v>12121</v>
      </c>
      <c r="AM48" s="45">
        <v>195500</v>
      </c>
      <c r="AN48" s="48">
        <v>207621</v>
      </c>
      <c r="AO48" s="74">
        <v>0</v>
      </c>
      <c r="AP48" s="45">
        <v>0</v>
      </c>
      <c r="AQ48" s="45">
        <v>0</v>
      </c>
      <c r="AR48" s="45">
        <v>0</v>
      </c>
      <c r="AS48" s="45">
        <v>0</v>
      </c>
      <c r="AT48" s="45">
        <v>0</v>
      </c>
      <c r="AU48" s="45">
        <v>0</v>
      </c>
      <c r="AV48" s="45">
        <v>0</v>
      </c>
      <c r="AW48" s="45">
        <v>0</v>
      </c>
      <c r="AX48" s="48">
        <v>0</v>
      </c>
      <c r="AY48" s="45">
        <v>0</v>
      </c>
      <c r="AZ48" s="45">
        <v>0</v>
      </c>
      <c r="BA48" s="45">
        <v>0</v>
      </c>
      <c r="BB48" s="45">
        <v>0</v>
      </c>
      <c r="BC48" s="45">
        <v>0</v>
      </c>
      <c r="BD48" s="45">
        <v>0</v>
      </c>
      <c r="BE48" s="45">
        <v>0</v>
      </c>
      <c r="BF48" s="45">
        <v>0</v>
      </c>
      <c r="BG48" s="45">
        <v>0</v>
      </c>
      <c r="BH48" s="45">
        <v>0</v>
      </c>
      <c r="BI48" s="45">
        <v>0</v>
      </c>
      <c r="BJ48" s="45">
        <v>0</v>
      </c>
      <c r="BK48" s="45">
        <v>0</v>
      </c>
      <c r="BL48" s="45">
        <v>0</v>
      </c>
      <c r="BM48" s="45">
        <v>0</v>
      </c>
      <c r="BN48" s="48">
        <v>0</v>
      </c>
      <c r="BO48" s="48">
        <v>0</v>
      </c>
      <c r="BP48" s="45">
        <v>0</v>
      </c>
      <c r="BQ48" s="45">
        <v>0</v>
      </c>
      <c r="BR48" s="45">
        <v>0</v>
      </c>
      <c r="BS48" s="74">
        <f t="shared" si="2"/>
        <v>509547.77500000002</v>
      </c>
      <c r="BT48" s="45">
        <f t="shared" si="47"/>
        <v>0</v>
      </c>
      <c r="BU48" s="45">
        <f t="shared" si="57"/>
        <v>509547.77500000002</v>
      </c>
      <c r="BV48" s="48">
        <f t="shared" si="65"/>
        <v>509547.77500000002</v>
      </c>
      <c r="BW48" s="87">
        <f t="shared" si="6"/>
        <v>225778</v>
      </c>
      <c r="BX48" s="48">
        <f t="shared" si="22"/>
        <v>283681</v>
      </c>
      <c r="BY48" s="48">
        <f>AG48+AI48</f>
        <v>88.775000000000006</v>
      </c>
      <c r="BZ48" s="48">
        <f t="shared" si="7"/>
        <v>509547.77500000002</v>
      </c>
      <c r="CA48" s="87">
        <f t="shared" si="24"/>
        <v>0</v>
      </c>
      <c r="CB48" s="48">
        <f t="shared" si="58"/>
        <v>0</v>
      </c>
      <c r="CC48" s="48">
        <f t="shared" si="25"/>
        <v>0</v>
      </c>
      <c r="CD48" s="48">
        <f t="shared" si="26"/>
        <v>0</v>
      </c>
      <c r="CE48" s="87">
        <f t="shared" si="27"/>
        <v>225778</v>
      </c>
      <c r="CF48" s="48">
        <f t="shared" si="28"/>
        <v>283681</v>
      </c>
      <c r="CG48" s="48">
        <f t="shared" si="48"/>
        <v>88.775000000000006</v>
      </c>
      <c r="CH48" s="87">
        <f t="shared" si="59"/>
        <v>509547.77500000002</v>
      </c>
      <c r="CI48" s="87">
        <v>225778</v>
      </c>
      <c r="CJ48" s="48">
        <f t="shared" si="60"/>
        <v>283769.77500000002</v>
      </c>
      <c r="CK48" s="90">
        <f t="shared" si="61"/>
        <v>0.44309485994713643</v>
      </c>
      <c r="CL48" s="88">
        <f t="shared" si="49"/>
        <v>225778</v>
      </c>
      <c r="CM48" s="44">
        <f t="shared" si="50"/>
        <v>283681</v>
      </c>
      <c r="CN48" s="44">
        <f t="shared" si="62"/>
        <v>509459</v>
      </c>
      <c r="CO48" s="92">
        <f t="shared" si="30"/>
        <v>0.44317207076526277</v>
      </c>
      <c r="CP48" s="88">
        <f t="shared" si="31"/>
        <v>69518</v>
      </c>
      <c r="CQ48" s="52">
        <f t="shared" si="32"/>
        <v>61807</v>
      </c>
      <c r="CR48" s="52">
        <f t="shared" si="63"/>
        <v>131325</v>
      </c>
      <c r="CS48" s="111">
        <f t="shared" si="43"/>
        <v>0.5293584618313345</v>
      </c>
      <c r="CT48" s="88">
        <f t="shared" si="33"/>
        <v>156260</v>
      </c>
      <c r="CU48" s="52">
        <f t="shared" si="34"/>
        <v>221874</v>
      </c>
      <c r="CV48" s="52">
        <f t="shared" si="64"/>
        <v>378134</v>
      </c>
      <c r="CW48" s="91">
        <f t="shared" si="35"/>
        <v>0.41323975098774507</v>
      </c>
      <c r="CX48" s="88">
        <f t="shared" si="51"/>
        <v>213657</v>
      </c>
      <c r="CY48" s="44">
        <f t="shared" si="52"/>
        <v>73057</v>
      </c>
      <c r="CZ48" s="44">
        <f t="shared" si="53"/>
        <v>286714</v>
      </c>
      <c r="DA48" s="122">
        <f t="array" ref="DA48:DB48">CX48:CY48/CZ48</f>
        <v>0.74519207293679413</v>
      </c>
      <c r="DB48" s="122">
        <v>0.25480792706320582</v>
      </c>
      <c r="DC48" s="88">
        <f t="shared" si="38"/>
        <v>12121</v>
      </c>
      <c r="DD48" s="44">
        <f t="shared" si="39"/>
        <v>210712.77500000002</v>
      </c>
      <c r="DE48" s="44">
        <f t="shared" si="54"/>
        <v>222833.77500000002</v>
      </c>
      <c r="DF48" s="122">
        <f t="array" ref="DF48:DG48">DC48:DD48/DE48</f>
        <v>5.4394806173346022E-2</v>
      </c>
      <c r="DG48" s="122">
        <v>0.94560519382665398</v>
      </c>
      <c r="DH48" s="88">
        <f t="shared" si="21"/>
        <v>225778</v>
      </c>
      <c r="DI48" s="44">
        <f t="shared" si="41"/>
        <v>283769.77500000002</v>
      </c>
      <c r="DJ48" s="44">
        <f t="shared" si="55"/>
        <v>509547.77500000002</v>
      </c>
      <c r="DK48" s="122">
        <f t="array" ref="DK48:DL48">DH48:DI48/DJ48</f>
        <v>0.44309485994713643</v>
      </c>
      <c r="DL48" s="122">
        <v>0.55690514005286351</v>
      </c>
      <c r="DM48" s="47"/>
      <c r="DN48" s="47"/>
      <c r="DO48" s="47"/>
      <c r="DP48" s="47"/>
      <c r="DQ48" s="47"/>
      <c r="DR48" s="47"/>
      <c r="DS48" s="47"/>
      <c r="DT48" s="47"/>
      <c r="DU48" s="47"/>
      <c r="DV48" s="47"/>
      <c r="DW48" s="47"/>
      <c r="DX48" s="47"/>
      <c r="DY48" s="47"/>
      <c r="DZ48" s="47"/>
      <c r="EA48" s="47"/>
      <c r="EB48" s="47"/>
      <c r="EC48" s="47"/>
      <c r="ED48" s="47"/>
      <c r="EE48" s="47"/>
      <c r="EF48" s="47"/>
    </row>
    <row r="49" spans="1:136" s="24" customFormat="1" ht="12.75" customHeight="1">
      <c r="A49" s="82">
        <v>1972</v>
      </c>
      <c r="B49" s="83">
        <v>23.850999999999999</v>
      </c>
      <c r="C49" s="83">
        <f t="shared" si="0"/>
        <v>4.5541905999748442</v>
      </c>
      <c r="D49" s="74">
        <v>155834.63500000001</v>
      </c>
      <c r="E49" s="45">
        <v>0</v>
      </c>
      <c r="F49" s="45">
        <v>6740</v>
      </c>
      <c r="G49" s="45">
        <v>10091</v>
      </c>
      <c r="H49" s="45">
        <v>0</v>
      </c>
      <c r="I49" s="45">
        <v>55638</v>
      </c>
      <c r="J49" s="45">
        <v>76161</v>
      </c>
      <c r="K49" s="45">
        <v>131799</v>
      </c>
      <c r="L49" s="45">
        <v>0</v>
      </c>
      <c r="M49" s="45">
        <v>0</v>
      </c>
      <c r="N49" s="45">
        <v>0</v>
      </c>
      <c r="O49" s="45">
        <v>0</v>
      </c>
      <c r="P49" s="45">
        <v>0</v>
      </c>
      <c r="Q49" s="45">
        <v>0</v>
      </c>
      <c r="R49" s="45">
        <v>0</v>
      </c>
      <c r="S49" s="45">
        <v>0</v>
      </c>
      <c r="T49" s="45">
        <v>0</v>
      </c>
      <c r="U49" s="45">
        <v>0</v>
      </c>
      <c r="V49" s="45">
        <v>0</v>
      </c>
      <c r="W49" s="45">
        <v>0</v>
      </c>
      <c r="X49" s="45">
        <v>5614</v>
      </c>
      <c r="Y49" s="45">
        <v>12500</v>
      </c>
      <c r="Z49" s="45">
        <v>18114</v>
      </c>
      <c r="AA49" s="48">
        <v>14836</v>
      </c>
      <c r="AB49" s="48">
        <v>6031</v>
      </c>
      <c r="AC49" s="45">
        <v>20867</v>
      </c>
      <c r="AD49" s="45">
        <v>0</v>
      </c>
      <c r="AE49" s="45">
        <v>0</v>
      </c>
      <c r="AF49" s="45">
        <v>0</v>
      </c>
      <c r="AG49" s="45">
        <v>0</v>
      </c>
      <c r="AH49" s="45">
        <v>0</v>
      </c>
      <c r="AI49" s="45">
        <v>8.2710000000000008</v>
      </c>
      <c r="AJ49" s="45">
        <f t="shared" si="56"/>
        <v>8.2710000000000008</v>
      </c>
      <c r="AK49" s="74">
        <v>4232</v>
      </c>
      <c r="AL49" s="52">
        <v>12121</v>
      </c>
      <c r="AM49" s="45">
        <v>195500</v>
      </c>
      <c r="AN49" s="48">
        <v>207621</v>
      </c>
      <c r="AO49" s="74">
        <v>0</v>
      </c>
      <c r="AP49" s="45">
        <v>0</v>
      </c>
      <c r="AQ49" s="45">
        <v>0</v>
      </c>
      <c r="AR49" s="45">
        <v>0</v>
      </c>
      <c r="AS49" s="45">
        <v>0</v>
      </c>
      <c r="AT49" s="45">
        <v>0</v>
      </c>
      <c r="AU49" s="45">
        <v>0</v>
      </c>
      <c r="AV49" s="45">
        <v>0</v>
      </c>
      <c r="AW49" s="45">
        <v>0</v>
      </c>
      <c r="AX49" s="48">
        <v>0</v>
      </c>
      <c r="AY49" s="45">
        <v>0</v>
      </c>
      <c r="AZ49" s="45">
        <v>0</v>
      </c>
      <c r="BA49" s="45">
        <v>0</v>
      </c>
      <c r="BB49" s="45">
        <v>0</v>
      </c>
      <c r="BC49" s="45">
        <v>0</v>
      </c>
      <c r="BD49" s="45">
        <v>0</v>
      </c>
      <c r="BE49" s="45">
        <v>0</v>
      </c>
      <c r="BF49" s="45">
        <v>0</v>
      </c>
      <c r="BG49" s="45">
        <v>0</v>
      </c>
      <c r="BH49" s="45">
        <v>0</v>
      </c>
      <c r="BI49" s="45">
        <v>0</v>
      </c>
      <c r="BJ49" s="45">
        <v>0</v>
      </c>
      <c r="BK49" s="45">
        <v>0</v>
      </c>
      <c r="BL49" s="45">
        <v>0</v>
      </c>
      <c r="BM49" s="45">
        <v>0</v>
      </c>
      <c r="BN49" s="48">
        <v>0</v>
      </c>
      <c r="BO49" s="48">
        <v>0</v>
      </c>
      <c r="BP49" s="45">
        <v>0</v>
      </c>
      <c r="BQ49" s="45">
        <v>0</v>
      </c>
      <c r="BR49" s="45">
        <v>0</v>
      </c>
      <c r="BS49" s="74">
        <f t="shared" si="2"/>
        <v>555306.90599999996</v>
      </c>
      <c r="BT49" s="45">
        <f t="shared" si="47"/>
        <v>0</v>
      </c>
      <c r="BU49" s="45">
        <f t="shared" si="57"/>
        <v>555306.90599999996</v>
      </c>
      <c r="BV49" s="48">
        <f t="shared" si="65"/>
        <v>555306.90599999996</v>
      </c>
      <c r="BW49" s="87">
        <f t="shared" si="6"/>
        <v>260874.63500000001</v>
      </c>
      <c r="BX49" s="48">
        <f t="shared" si="22"/>
        <v>294424</v>
      </c>
      <c r="BY49" s="48">
        <f t="shared" si="23"/>
        <v>8.2710000000000008</v>
      </c>
      <c r="BZ49" s="48">
        <f t="shared" si="7"/>
        <v>555306.90599999996</v>
      </c>
      <c r="CA49" s="87">
        <f t="shared" si="24"/>
        <v>0</v>
      </c>
      <c r="CB49" s="48">
        <f t="shared" si="58"/>
        <v>0</v>
      </c>
      <c r="CC49" s="48">
        <f t="shared" si="25"/>
        <v>0</v>
      </c>
      <c r="CD49" s="48">
        <f t="shared" si="26"/>
        <v>0</v>
      </c>
      <c r="CE49" s="87">
        <f t="shared" si="27"/>
        <v>260874.63500000001</v>
      </c>
      <c r="CF49" s="48">
        <f t="shared" si="28"/>
        <v>294424</v>
      </c>
      <c r="CG49" s="48">
        <f t="shared" si="48"/>
        <v>8.2710000000000008</v>
      </c>
      <c r="CH49" s="87">
        <f t="shared" si="59"/>
        <v>555306.90599999996</v>
      </c>
      <c r="CI49" s="87">
        <v>260874.63500000001</v>
      </c>
      <c r="CJ49" s="48">
        <f t="shared" si="60"/>
        <v>294432.27099999995</v>
      </c>
      <c r="CK49" s="90">
        <f t="shared" si="61"/>
        <v>0.46978460411943812</v>
      </c>
      <c r="CL49" s="88">
        <f t="shared" si="49"/>
        <v>260874.63500000001</v>
      </c>
      <c r="CM49" s="44">
        <f t="shared" si="50"/>
        <v>294423.99999999994</v>
      </c>
      <c r="CN49" s="44">
        <f t="shared" si="62"/>
        <v>555298.63500000001</v>
      </c>
      <c r="CO49" s="92">
        <f t="shared" si="30"/>
        <v>0.4697916014146154</v>
      </c>
      <c r="CP49" s="88">
        <f t="shared" si="31"/>
        <v>87305</v>
      </c>
      <c r="CQ49" s="52">
        <f t="shared" si="32"/>
        <v>82192</v>
      </c>
      <c r="CR49" s="52">
        <f t="shared" si="63"/>
        <v>169497</v>
      </c>
      <c r="CS49" s="111">
        <f t="shared" si="43"/>
        <v>0.51508286282353077</v>
      </c>
      <c r="CT49" s="88">
        <f t="shared" si="33"/>
        <v>173569.63500000001</v>
      </c>
      <c r="CU49" s="52">
        <f t="shared" si="34"/>
        <v>212231.99999999994</v>
      </c>
      <c r="CV49" s="52">
        <f t="shared" si="64"/>
        <v>385801.63499999995</v>
      </c>
      <c r="CW49" s="91">
        <f t="shared" si="35"/>
        <v>0.44989346662566643</v>
      </c>
      <c r="CX49" s="88">
        <f t="shared" si="51"/>
        <v>248753.63500000001</v>
      </c>
      <c r="CY49" s="44">
        <f t="shared" si="52"/>
        <v>94692</v>
      </c>
      <c r="CZ49" s="44">
        <f t="shared" si="53"/>
        <v>343445.63500000001</v>
      </c>
      <c r="DA49" s="122">
        <f t="array" ref="DA49:DB49">CX49:CY49/CZ49</f>
        <v>0.72428824142720583</v>
      </c>
      <c r="DB49" s="122">
        <v>0.27571175857279417</v>
      </c>
      <c r="DC49" s="88">
        <f t="shared" si="38"/>
        <v>12121</v>
      </c>
      <c r="DD49" s="44">
        <f t="shared" si="39"/>
        <v>199740.27099999995</v>
      </c>
      <c r="DE49" s="44">
        <f t="shared" si="54"/>
        <v>211861.27099999995</v>
      </c>
      <c r="DF49" s="122">
        <f t="array" ref="DF49:DG49">DC49:DD49/DE49</f>
        <v>5.7211966787455E-2</v>
      </c>
      <c r="DG49" s="122">
        <v>0.94278803321254501</v>
      </c>
      <c r="DH49" s="88">
        <f t="shared" si="21"/>
        <v>260874.63500000001</v>
      </c>
      <c r="DI49" s="44">
        <f t="shared" si="41"/>
        <v>294432.27099999995</v>
      </c>
      <c r="DJ49" s="44">
        <f t="shared" si="55"/>
        <v>555306.90599999996</v>
      </c>
      <c r="DK49" s="122">
        <f t="array" ref="DK49:DL49">DH49:DI49/DJ49</f>
        <v>0.46978460411943812</v>
      </c>
      <c r="DL49" s="122">
        <v>0.53021539588056188</v>
      </c>
      <c r="DM49" s="47"/>
      <c r="DN49" s="47"/>
      <c r="DO49" s="47"/>
      <c r="DP49" s="47"/>
      <c r="DQ49" s="47"/>
      <c r="DR49" s="47"/>
      <c r="DS49" s="47"/>
      <c r="DT49" s="47"/>
      <c r="DU49" s="47"/>
      <c r="DV49" s="47"/>
      <c r="DW49" s="47"/>
      <c r="DX49" s="47"/>
      <c r="DY49" s="47"/>
      <c r="DZ49" s="47"/>
      <c r="EA49" s="47"/>
      <c r="EB49" s="47"/>
      <c r="EC49" s="47"/>
      <c r="ED49" s="47"/>
      <c r="EE49" s="47"/>
      <c r="EF49" s="47"/>
    </row>
    <row r="50" spans="1:136" s="24" customFormat="1" ht="12.75" customHeight="1">
      <c r="A50" s="82">
        <v>1973</v>
      </c>
      <c r="B50" s="83">
        <v>25.187999999999999</v>
      </c>
      <c r="C50" s="83">
        <f t="shared" si="0"/>
        <v>4.3124503731935846</v>
      </c>
      <c r="D50" s="74">
        <v>163440</v>
      </c>
      <c r="E50" s="45">
        <v>0</v>
      </c>
      <c r="F50" s="45">
        <v>7789</v>
      </c>
      <c r="G50" s="45">
        <v>11859</v>
      </c>
      <c r="H50" s="45">
        <v>0</v>
      </c>
      <c r="I50" s="45">
        <v>56327</v>
      </c>
      <c r="J50" s="45">
        <v>76923</v>
      </c>
      <c r="K50" s="45">
        <v>133250</v>
      </c>
      <c r="L50" s="45">
        <v>0</v>
      </c>
      <c r="M50" s="45">
        <v>0</v>
      </c>
      <c r="N50" s="45">
        <v>0</v>
      </c>
      <c r="O50" s="45">
        <v>0</v>
      </c>
      <c r="P50" s="45">
        <v>0</v>
      </c>
      <c r="Q50" s="45">
        <v>0</v>
      </c>
      <c r="R50" s="45">
        <v>0</v>
      </c>
      <c r="S50" s="45">
        <v>0</v>
      </c>
      <c r="T50" s="45">
        <v>0</v>
      </c>
      <c r="U50" s="45">
        <v>0</v>
      </c>
      <c r="V50" s="45">
        <v>0</v>
      </c>
      <c r="W50" s="45">
        <v>0</v>
      </c>
      <c r="X50" s="45">
        <v>5414</v>
      </c>
      <c r="Y50" s="45">
        <v>12700</v>
      </c>
      <c r="Z50" s="45">
        <v>18114</v>
      </c>
      <c r="AA50" s="48">
        <v>18913</v>
      </c>
      <c r="AB50" s="48">
        <v>7687</v>
      </c>
      <c r="AC50" s="45">
        <v>26600</v>
      </c>
      <c r="AD50" s="45">
        <v>0</v>
      </c>
      <c r="AE50" s="45">
        <v>0</v>
      </c>
      <c r="AF50" s="45">
        <v>0</v>
      </c>
      <c r="AG50" s="45">
        <v>0</v>
      </c>
      <c r="AH50" s="45">
        <v>0</v>
      </c>
      <c r="AI50" s="45">
        <v>0</v>
      </c>
      <c r="AJ50" s="45">
        <f t="shared" si="56"/>
        <v>0</v>
      </c>
      <c r="AK50" s="74">
        <v>24930</v>
      </c>
      <c r="AL50" s="52">
        <v>13981</v>
      </c>
      <c r="AM50" s="45">
        <v>225500</v>
      </c>
      <c r="AN50" s="48">
        <v>239481</v>
      </c>
      <c r="AO50" s="74">
        <v>0</v>
      </c>
      <c r="AP50" s="45">
        <v>0</v>
      </c>
      <c r="AQ50" s="45">
        <v>0</v>
      </c>
      <c r="AR50" s="45">
        <v>0</v>
      </c>
      <c r="AS50" s="45">
        <v>0</v>
      </c>
      <c r="AT50" s="45">
        <v>0</v>
      </c>
      <c r="AU50" s="45">
        <v>0</v>
      </c>
      <c r="AV50" s="45">
        <v>0</v>
      </c>
      <c r="AW50" s="45">
        <v>0</v>
      </c>
      <c r="AX50" s="48">
        <v>0</v>
      </c>
      <c r="AY50" s="45">
        <v>0</v>
      </c>
      <c r="AZ50" s="45">
        <v>0</v>
      </c>
      <c r="BA50" s="45">
        <v>0</v>
      </c>
      <c r="BB50" s="45">
        <v>0</v>
      </c>
      <c r="BC50" s="45">
        <v>0</v>
      </c>
      <c r="BD50" s="45">
        <v>0</v>
      </c>
      <c r="BE50" s="45">
        <v>0</v>
      </c>
      <c r="BF50" s="45">
        <v>0</v>
      </c>
      <c r="BG50" s="45">
        <v>0</v>
      </c>
      <c r="BH50" s="45">
        <v>0</v>
      </c>
      <c r="BI50" s="45">
        <v>0</v>
      </c>
      <c r="BJ50" s="45">
        <v>0</v>
      </c>
      <c r="BK50" s="45">
        <v>0</v>
      </c>
      <c r="BL50" s="45">
        <v>0</v>
      </c>
      <c r="BM50" s="45">
        <v>0</v>
      </c>
      <c r="BN50" s="48">
        <v>0</v>
      </c>
      <c r="BO50" s="48">
        <v>0</v>
      </c>
      <c r="BP50" s="45">
        <v>0</v>
      </c>
      <c r="BQ50" s="45">
        <v>0</v>
      </c>
      <c r="BR50" s="45">
        <v>0</v>
      </c>
      <c r="BS50" s="74">
        <f t="shared" si="2"/>
        <v>625463</v>
      </c>
      <c r="BT50" s="45">
        <f t="shared" si="47"/>
        <v>0</v>
      </c>
      <c r="BU50" s="45">
        <f t="shared" si="57"/>
        <v>625463</v>
      </c>
      <c r="BV50" s="48">
        <f t="shared" si="65"/>
        <v>625463</v>
      </c>
      <c r="BW50" s="87">
        <f t="shared" si="6"/>
        <v>277723</v>
      </c>
      <c r="BX50" s="48">
        <f t="shared" si="22"/>
        <v>347740</v>
      </c>
      <c r="BY50" s="48">
        <f t="shared" si="23"/>
        <v>0</v>
      </c>
      <c r="BZ50" s="48">
        <f t="shared" si="7"/>
        <v>625463</v>
      </c>
      <c r="CA50" s="87">
        <f t="shared" si="24"/>
        <v>0</v>
      </c>
      <c r="CB50" s="48">
        <f t="shared" si="58"/>
        <v>0</v>
      </c>
      <c r="CC50" s="48">
        <f t="shared" si="25"/>
        <v>0</v>
      </c>
      <c r="CD50" s="48">
        <f t="shared" si="26"/>
        <v>0</v>
      </c>
      <c r="CE50" s="87">
        <f t="shared" si="27"/>
        <v>277723</v>
      </c>
      <c r="CF50" s="48">
        <f t="shared" si="28"/>
        <v>347740</v>
      </c>
      <c r="CG50" s="48">
        <f t="shared" si="48"/>
        <v>0</v>
      </c>
      <c r="CH50" s="87">
        <f t="shared" si="59"/>
        <v>625463</v>
      </c>
      <c r="CI50" s="87">
        <v>277723</v>
      </c>
      <c r="CJ50" s="48">
        <f t="shared" si="60"/>
        <v>347740</v>
      </c>
      <c r="CK50" s="90">
        <f t="shared" si="61"/>
        <v>0.44402786415823159</v>
      </c>
      <c r="CL50" s="88">
        <f t="shared" si="49"/>
        <v>277723</v>
      </c>
      <c r="CM50" s="44">
        <f t="shared" si="50"/>
        <v>347740</v>
      </c>
      <c r="CN50" s="44">
        <f t="shared" si="62"/>
        <v>625463</v>
      </c>
      <c r="CO50" s="92">
        <f t="shared" si="30"/>
        <v>0.44402786415823159</v>
      </c>
      <c r="CP50" s="88">
        <f t="shared" si="31"/>
        <v>94888</v>
      </c>
      <c r="CQ50" s="52">
        <f t="shared" si="32"/>
        <v>84610</v>
      </c>
      <c r="CR50" s="52">
        <f t="shared" si="63"/>
        <v>179498</v>
      </c>
      <c r="CS50" s="111">
        <f t="shared" si="43"/>
        <v>0.52862984545788816</v>
      </c>
      <c r="CT50" s="88">
        <f t="shared" si="33"/>
        <v>182835</v>
      </c>
      <c r="CU50" s="52">
        <f t="shared" si="34"/>
        <v>263130</v>
      </c>
      <c r="CV50" s="52">
        <f t="shared" si="64"/>
        <v>445965</v>
      </c>
      <c r="CW50" s="91">
        <f t="shared" si="35"/>
        <v>0.40997611920217952</v>
      </c>
      <c r="CX50" s="88">
        <f t="shared" si="51"/>
        <v>263742</v>
      </c>
      <c r="CY50" s="44">
        <f t="shared" si="52"/>
        <v>97310</v>
      </c>
      <c r="CZ50" s="44">
        <f t="shared" si="53"/>
        <v>361052</v>
      </c>
      <c r="DA50" s="122">
        <f t="array" ref="DA50:DB50">CX50:CY50/CZ50</f>
        <v>0.73048203582863414</v>
      </c>
      <c r="DB50" s="122">
        <v>0.26951796417136592</v>
      </c>
      <c r="DC50" s="88">
        <f t="shared" si="38"/>
        <v>13981</v>
      </c>
      <c r="DD50" s="44">
        <f t="shared" si="39"/>
        <v>250430</v>
      </c>
      <c r="DE50" s="44">
        <f t="shared" si="54"/>
        <v>264411</v>
      </c>
      <c r="DF50" s="122">
        <f t="array" ref="DF50:DG50">DC50:DD50/DE50</f>
        <v>5.2876014991811993E-2</v>
      </c>
      <c r="DG50" s="122">
        <v>0.94712398500818806</v>
      </c>
      <c r="DH50" s="88">
        <f t="shared" si="21"/>
        <v>277723</v>
      </c>
      <c r="DI50" s="44">
        <f t="shared" si="41"/>
        <v>347740</v>
      </c>
      <c r="DJ50" s="44">
        <f t="shared" si="55"/>
        <v>625463</v>
      </c>
      <c r="DK50" s="122">
        <f t="array" ref="DK50:DL50">DH50:DI50/DJ50</f>
        <v>0.44402786415823159</v>
      </c>
      <c r="DL50" s="122">
        <v>0.55597213584176841</v>
      </c>
      <c r="DM50" s="47"/>
      <c r="DN50" s="47"/>
      <c r="DO50" s="47"/>
      <c r="DP50" s="47"/>
      <c r="DQ50" s="47"/>
      <c r="DR50" s="47"/>
      <c r="DS50" s="47"/>
      <c r="DT50" s="47"/>
      <c r="DU50" s="47"/>
      <c r="DV50" s="47"/>
      <c r="DW50" s="47"/>
      <c r="DX50" s="47"/>
      <c r="DY50" s="47"/>
      <c r="DZ50" s="47"/>
      <c r="EA50" s="47"/>
      <c r="EB50" s="47"/>
      <c r="EC50" s="47"/>
      <c r="ED50" s="47"/>
      <c r="EE50" s="47"/>
      <c r="EF50" s="47"/>
    </row>
    <row r="51" spans="1:136" s="24" customFormat="1" ht="12.75" customHeight="1">
      <c r="A51" s="82">
        <v>1974</v>
      </c>
      <c r="B51" s="83">
        <v>27.199000000000002</v>
      </c>
      <c r="C51" s="83">
        <f t="shared" si="0"/>
        <v>3.9936027059818375</v>
      </c>
      <c r="D51" s="74">
        <v>167443.74600000001</v>
      </c>
      <c r="E51" s="45">
        <v>0</v>
      </c>
      <c r="F51" s="45">
        <v>10096</v>
      </c>
      <c r="G51" s="45">
        <v>12351</v>
      </c>
      <c r="H51" s="45">
        <v>0</v>
      </c>
      <c r="I51" s="45">
        <v>56369</v>
      </c>
      <c r="J51" s="45">
        <v>78692</v>
      </c>
      <c r="K51" s="45">
        <v>135061</v>
      </c>
      <c r="L51" s="45">
        <v>0</v>
      </c>
      <c r="M51" s="45">
        <v>0</v>
      </c>
      <c r="N51" s="45">
        <v>0</v>
      </c>
      <c r="O51" s="45">
        <v>0</v>
      </c>
      <c r="P51" s="45">
        <v>0</v>
      </c>
      <c r="Q51" s="45">
        <v>0</v>
      </c>
      <c r="R51" s="45">
        <v>0</v>
      </c>
      <c r="S51" s="45">
        <v>0</v>
      </c>
      <c r="T51" s="45">
        <v>0</v>
      </c>
      <c r="U51" s="45">
        <v>0</v>
      </c>
      <c r="V51" s="45">
        <v>0</v>
      </c>
      <c r="W51" s="45">
        <v>0</v>
      </c>
      <c r="X51" s="45">
        <v>5553</v>
      </c>
      <c r="Y51" s="45">
        <v>12700</v>
      </c>
      <c r="Z51" s="45">
        <v>18253</v>
      </c>
      <c r="AA51" s="48">
        <v>12241</v>
      </c>
      <c r="AB51" s="48">
        <v>4976</v>
      </c>
      <c r="AC51" s="45">
        <v>17217</v>
      </c>
      <c r="AD51" s="45">
        <v>0</v>
      </c>
      <c r="AE51" s="45">
        <v>0</v>
      </c>
      <c r="AF51" s="45">
        <v>0</v>
      </c>
      <c r="AG51" s="45">
        <v>0</v>
      </c>
      <c r="AH51" s="45">
        <v>0</v>
      </c>
      <c r="AI51" s="45">
        <v>0</v>
      </c>
      <c r="AJ51" s="45">
        <f t="shared" si="56"/>
        <v>0</v>
      </c>
      <c r="AK51" s="74">
        <v>8560</v>
      </c>
      <c r="AL51" s="52">
        <v>9920</v>
      </c>
      <c r="AM51" s="45">
        <v>160000</v>
      </c>
      <c r="AN51" s="48">
        <v>169920</v>
      </c>
      <c r="AO51" s="74">
        <v>0</v>
      </c>
      <c r="AP51" s="45">
        <v>0</v>
      </c>
      <c r="AQ51" s="45">
        <v>0</v>
      </c>
      <c r="AR51" s="45">
        <v>0</v>
      </c>
      <c r="AS51" s="45">
        <v>0</v>
      </c>
      <c r="AT51" s="45">
        <v>0</v>
      </c>
      <c r="AU51" s="45">
        <v>0</v>
      </c>
      <c r="AV51" s="45">
        <v>0</v>
      </c>
      <c r="AW51" s="45">
        <v>0</v>
      </c>
      <c r="AX51" s="48">
        <v>0</v>
      </c>
      <c r="AY51" s="45">
        <v>0</v>
      </c>
      <c r="AZ51" s="45">
        <v>0</v>
      </c>
      <c r="BA51" s="45">
        <v>0</v>
      </c>
      <c r="BB51" s="45">
        <v>0</v>
      </c>
      <c r="BC51" s="45">
        <v>0</v>
      </c>
      <c r="BD51" s="45">
        <v>0</v>
      </c>
      <c r="BE51" s="45">
        <v>0</v>
      </c>
      <c r="BF51" s="45">
        <v>0</v>
      </c>
      <c r="BG51" s="45">
        <v>0</v>
      </c>
      <c r="BH51" s="45">
        <v>0</v>
      </c>
      <c r="BI51" s="45">
        <v>0</v>
      </c>
      <c r="BJ51" s="45">
        <v>0</v>
      </c>
      <c r="BK51" s="45">
        <v>0</v>
      </c>
      <c r="BL51" s="45">
        <v>0</v>
      </c>
      <c r="BM51" s="45">
        <v>0</v>
      </c>
      <c r="BN51" s="48">
        <v>0</v>
      </c>
      <c r="BO51" s="48">
        <v>0</v>
      </c>
      <c r="BP51" s="45">
        <v>0</v>
      </c>
      <c r="BQ51" s="45">
        <v>0</v>
      </c>
      <c r="BR51" s="45">
        <v>0</v>
      </c>
      <c r="BS51" s="74">
        <f t="shared" si="2"/>
        <v>538901.74600000004</v>
      </c>
      <c r="BT51" s="45">
        <f t="shared" si="47"/>
        <v>0</v>
      </c>
      <c r="BU51" s="45">
        <f t="shared" si="57"/>
        <v>538901.74600000004</v>
      </c>
      <c r="BV51" s="48">
        <f t="shared" si="65"/>
        <v>538901.74600000004</v>
      </c>
      <c r="BW51" s="87">
        <f t="shared" si="6"/>
        <v>273973.74600000004</v>
      </c>
      <c r="BX51" s="48">
        <f t="shared" si="22"/>
        <v>264928</v>
      </c>
      <c r="BY51" s="48">
        <f t="shared" si="23"/>
        <v>0</v>
      </c>
      <c r="BZ51" s="48">
        <f t="shared" si="7"/>
        <v>538901.74600000004</v>
      </c>
      <c r="CA51" s="87">
        <f t="shared" si="24"/>
        <v>0</v>
      </c>
      <c r="CB51" s="48">
        <f t="shared" si="58"/>
        <v>0</v>
      </c>
      <c r="CC51" s="48">
        <f t="shared" si="25"/>
        <v>0</v>
      </c>
      <c r="CD51" s="48">
        <f t="shared" si="26"/>
        <v>0</v>
      </c>
      <c r="CE51" s="87">
        <f t="shared" si="27"/>
        <v>273973.74600000004</v>
      </c>
      <c r="CF51" s="48">
        <f t="shared" si="28"/>
        <v>264928</v>
      </c>
      <c r="CG51" s="48">
        <f t="shared" si="48"/>
        <v>0</v>
      </c>
      <c r="CH51" s="87">
        <f t="shared" si="59"/>
        <v>538901.74600000004</v>
      </c>
      <c r="CI51" s="87">
        <v>273973.74600000004</v>
      </c>
      <c r="CJ51" s="48">
        <f t="shared" si="60"/>
        <v>264928</v>
      </c>
      <c r="CK51" s="90">
        <f t="shared" si="61"/>
        <v>0.50839275996704603</v>
      </c>
      <c r="CL51" s="88">
        <f t="shared" si="49"/>
        <v>273973.74600000004</v>
      </c>
      <c r="CM51" s="44">
        <f t="shared" si="50"/>
        <v>264928</v>
      </c>
      <c r="CN51" s="44">
        <f t="shared" si="62"/>
        <v>538901.74600000004</v>
      </c>
      <c r="CO51" s="92">
        <f t="shared" si="30"/>
        <v>0.50839275996704603</v>
      </c>
      <c r="CP51" s="88">
        <f t="shared" si="31"/>
        <v>91057</v>
      </c>
      <c r="CQ51" s="52">
        <f t="shared" si="32"/>
        <v>83668</v>
      </c>
      <c r="CR51" s="52">
        <f t="shared" si="63"/>
        <v>174725</v>
      </c>
      <c r="CS51" s="111">
        <f t="shared" si="43"/>
        <v>0.52114465588782377</v>
      </c>
      <c r="CT51" s="88">
        <f t="shared" si="33"/>
        <v>182916.74600000004</v>
      </c>
      <c r="CU51" s="52">
        <f t="shared" si="34"/>
        <v>181260</v>
      </c>
      <c r="CV51" s="52">
        <f t="shared" si="64"/>
        <v>364176.74600000004</v>
      </c>
      <c r="CW51" s="91">
        <f t="shared" si="35"/>
        <v>0.50227464550962853</v>
      </c>
      <c r="CX51" s="88">
        <f t="shared" si="51"/>
        <v>264053.74600000004</v>
      </c>
      <c r="CY51" s="44">
        <f t="shared" si="52"/>
        <v>96368</v>
      </c>
      <c r="CZ51" s="44">
        <f t="shared" si="53"/>
        <v>360421.74600000004</v>
      </c>
      <c r="DA51" s="122">
        <f t="array" ref="DA51:DB51">CX51:CY51/CZ51</f>
        <v>0.73262434614586214</v>
      </c>
      <c r="DB51" s="122">
        <v>0.26737565385413786</v>
      </c>
      <c r="DC51" s="88">
        <f t="shared" si="38"/>
        <v>9920</v>
      </c>
      <c r="DD51" s="44">
        <f t="shared" si="39"/>
        <v>168560</v>
      </c>
      <c r="DE51" s="44">
        <f t="shared" si="54"/>
        <v>178480</v>
      </c>
      <c r="DF51" s="122">
        <f t="array" ref="DF51:DG51">DC51:DD51/DE51</f>
        <v>5.5580457194083374E-2</v>
      </c>
      <c r="DG51" s="122">
        <v>0.94441954280591667</v>
      </c>
      <c r="DH51" s="88">
        <f t="shared" si="21"/>
        <v>273973.74600000004</v>
      </c>
      <c r="DI51" s="44">
        <f t="shared" si="41"/>
        <v>264928</v>
      </c>
      <c r="DJ51" s="44">
        <f t="shared" si="55"/>
        <v>538901.74600000004</v>
      </c>
      <c r="DK51" s="122">
        <f t="array" ref="DK51:DL51">DH51:DI51/DJ51</f>
        <v>0.50839275996704603</v>
      </c>
      <c r="DL51" s="122">
        <v>0.49160724003295392</v>
      </c>
      <c r="DM51" s="47"/>
      <c r="DN51" s="47"/>
      <c r="DO51" s="47"/>
      <c r="DP51" s="47"/>
      <c r="DQ51" s="47"/>
      <c r="DR51" s="47"/>
      <c r="DS51" s="47"/>
      <c r="DT51" s="47"/>
      <c r="DU51" s="47"/>
      <c r="DV51" s="47"/>
      <c r="DW51" s="47"/>
      <c r="DX51" s="47"/>
      <c r="DY51" s="47"/>
      <c r="DZ51" s="47"/>
      <c r="EA51" s="47"/>
      <c r="EB51" s="47"/>
      <c r="EC51" s="47"/>
      <c r="ED51" s="47"/>
      <c r="EE51" s="47"/>
      <c r="EF51" s="47"/>
    </row>
    <row r="52" spans="1:136" s="24" customFormat="1" ht="12.75" customHeight="1">
      <c r="A52" s="82">
        <v>1975</v>
      </c>
      <c r="B52" s="83">
        <v>30.452999999999999</v>
      </c>
      <c r="C52" s="83">
        <f t="shared" si="0"/>
        <v>3.5668735428365022</v>
      </c>
      <c r="D52" s="74">
        <v>198007</v>
      </c>
      <c r="E52" s="45">
        <v>0</v>
      </c>
      <c r="F52" s="45">
        <v>10096</v>
      </c>
      <c r="G52" s="45">
        <v>14531</v>
      </c>
      <c r="H52" s="45">
        <v>0</v>
      </c>
      <c r="I52" s="45">
        <v>53920</v>
      </c>
      <c r="J52" s="45">
        <v>70307</v>
      </c>
      <c r="K52" s="45">
        <v>124227</v>
      </c>
      <c r="L52" s="45">
        <v>0</v>
      </c>
      <c r="M52" s="45">
        <v>0</v>
      </c>
      <c r="N52" s="45">
        <v>0</v>
      </c>
      <c r="O52" s="45">
        <v>0</v>
      </c>
      <c r="P52" s="45">
        <v>0</v>
      </c>
      <c r="Q52" s="45">
        <v>0</v>
      </c>
      <c r="R52" s="45">
        <v>0</v>
      </c>
      <c r="S52" s="45">
        <v>0</v>
      </c>
      <c r="T52" s="45">
        <v>0</v>
      </c>
      <c r="U52" s="45">
        <v>0</v>
      </c>
      <c r="V52" s="45">
        <v>0</v>
      </c>
      <c r="W52" s="45">
        <v>0</v>
      </c>
      <c r="X52" s="45">
        <v>6196</v>
      </c>
      <c r="Y52" s="45">
        <v>14000</v>
      </c>
      <c r="Z52" s="45">
        <v>20196</v>
      </c>
      <c r="AA52" s="48">
        <v>11856</v>
      </c>
      <c r="AB52" s="48">
        <v>8464</v>
      </c>
      <c r="AC52" s="45">
        <v>20320</v>
      </c>
      <c r="AD52" s="45">
        <v>0</v>
      </c>
      <c r="AE52" s="45">
        <v>0</v>
      </c>
      <c r="AF52" s="45">
        <v>0</v>
      </c>
      <c r="AG52" s="45">
        <v>0</v>
      </c>
      <c r="AH52" s="45">
        <v>0</v>
      </c>
      <c r="AI52" s="45">
        <v>0</v>
      </c>
      <c r="AJ52" s="45">
        <f t="shared" si="56"/>
        <v>0</v>
      </c>
      <c r="AK52" s="74">
        <v>7405</v>
      </c>
      <c r="AL52" s="52">
        <v>11780</v>
      </c>
      <c r="AM52" s="45">
        <v>190000</v>
      </c>
      <c r="AN52" s="48">
        <v>201780</v>
      </c>
      <c r="AO52" s="74">
        <v>0</v>
      </c>
      <c r="AP52" s="45">
        <v>0</v>
      </c>
      <c r="AQ52" s="45">
        <v>0</v>
      </c>
      <c r="AR52" s="45">
        <v>0</v>
      </c>
      <c r="AS52" s="45">
        <v>0</v>
      </c>
      <c r="AT52" s="45">
        <v>0</v>
      </c>
      <c r="AU52" s="45">
        <v>0</v>
      </c>
      <c r="AV52" s="45">
        <v>0</v>
      </c>
      <c r="AW52" s="45">
        <v>0</v>
      </c>
      <c r="AX52" s="48">
        <v>0</v>
      </c>
      <c r="AY52" s="45">
        <v>0</v>
      </c>
      <c r="AZ52" s="45">
        <v>0</v>
      </c>
      <c r="BA52" s="45">
        <v>0</v>
      </c>
      <c r="BB52" s="45">
        <v>0</v>
      </c>
      <c r="BC52" s="45">
        <v>0</v>
      </c>
      <c r="BD52" s="45">
        <v>0</v>
      </c>
      <c r="BE52" s="45">
        <v>0</v>
      </c>
      <c r="BF52" s="45">
        <v>0</v>
      </c>
      <c r="BG52" s="45">
        <v>0</v>
      </c>
      <c r="BH52" s="45">
        <v>0</v>
      </c>
      <c r="BI52" s="45">
        <v>0</v>
      </c>
      <c r="BJ52" s="45">
        <v>0</v>
      </c>
      <c r="BK52" s="45">
        <v>0</v>
      </c>
      <c r="BL52" s="45">
        <v>0</v>
      </c>
      <c r="BM52" s="45">
        <v>0</v>
      </c>
      <c r="BN52" s="48">
        <v>0</v>
      </c>
      <c r="BO52" s="48">
        <v>0</v>
      </c>
      <c r="BP52" s="45">
        <v>0</v>
      </c>
      <c r="BQ52" s="45">
        <v>0</v>
      </c>
      <c r="BR52" s="45">
        <v>0</v>
      </c>
      <c r="BS52" s="74">
        <f t="shared" si="2"/>
        <v>596562</v>
      </c>
      <c r="BT52" s="45">
        <f t="shared" si="47"/>
        <v>0</v>
      </c>
      <c r="BU52" s="45">
        <f t="shared" si="57"/>
        <v>596562</v>
      </c>
      <c r="BV52" s="48">
        <f t="shared" si="65"/>
        <v>596562</v>
      </c>
      <c r="BW52" s="87">
        <f t="shared" si="6"/>
        <v>306386</v>
      </c>
      <c r="BX52" s="48">
        <f t="shared" si="22"/>
        <v>290176</v>
      </c>
      <c r="BY52" s="48">
        <f t="shared" si="23"/>
        <v>0</v>
      </c>
      <c r="BZ52" s="48">
        <f t="shared" si="7"/>
        <v>596562</v>
      </c>
      <c r="CA52" s="87">
        <f t="shared" si="24"/>
        <v>0</v>
      </c>
      <c r="CB52" s="48">
        <f t="shared" si="58"/>
        <v>0</v>
      </c>
      <c r="CC52" s="48">
        <f t="shared" si="25"/>
        <v>0</v>
      </c>
      <c r="CD52" s="48">
        <f t="shared" si="26"/>
        <v>0</v>
      </c>
      <c r="CE52" s="87">
        <f t="shared" si="27"/>
        <v>306386</v>
      </c>
      <c r="CF52" s="48">
        <f t="shared" si="28"/>
        <v>290176</v>
      </c>
      <c r="CG52" s="48">
        <f t="shared" si="48"/>
        <v>0</v>
      </c>
      <c r="CH52" s="87">
        <f t="shared" si="59"/>
        <v>596562</v>
      </c>
      <c r="CI52" s="87">
        <v>306386</v>
      </c>
      <c r="CJ52" s="48">
        <f t="shared" si="60"/>
        <v>290176</v>
      </c>
      <c r="CK52" s="90">
        <f t="shared" si="61"/>
        <v>0.51358618215709351</v>
      </c>
      <c r="CL52" s="88">
        <f t="shared" si="49"/>
        <v>306386</v>
      </c>
      <c r="CM52" s="44">
        <f t="shared" si="50"/>
        <v>290176</v>
      </c>
      <c r="CN52" s="44">
        <f t="shared" si="62"/>
        <v>596562</v>
      </c>
      <c r="CO52" s="92">
        <f t="shared" si="30"/>
        <v>0.51358618215709351</v>
      </c>
      <c r="CP52" s="88">
        <f t="shared" si="31"/>
        <v>90403</v>
      </c>
      <c r="CQ52" s="52">
        <f t="shared" si="32"/>
        <v>78771</v>
      </c>
      <c r="CR52" s="52">
        <f t="shared" si="63"/>
        <v>169174</v>
      </c>
      <c r="CS52" s="111">
        <f t="shared" si="43"/>
        <v>0.53437880525376236</v>
      </c>
      <c r="CT52" s="88">
        <f t="shared" si="33"/>
        <v>215983</v>
      </c>
      <c r="CU52" s="52">
        <f t="shared" si="34"/>
        <v>211405</v>
      </c>
      <c r="CV52" s="52">
        <f t="shared" si="64"/>
        <v>427388</v>
      </c>
      <c r="CW52" s="91">
        <f t="shared" si="35"/>
        <v>0.50535578911902068</v>
      </c>
      <c r="CX52" s="88">
        <f t="shared" si="51"/>
        <v>294606</v>
      </c>
      <c r="CY52" s="44">
        <f t="shared" si="52"/>
        <v>92771</v>
      </c>
      <c r="CZ52" s="44">
        <f t="shared" si="53"/>
        <v>387377</v>
      </c>
      <c r="DA52" s="122">
        <f t="array" ref="DA52:DB52">CX52:CY52/CZ52</f>
        <v>0.76051495055204621</v>
      </c>
      <c r="DB52" s="122">
        <v>0.23948504944795379</v>
      </c>
      <c r="DC52" s="88">
        <f t="shared" si="38"/>
        <v>11780</v>
      </c>
      <c r="DD52" s="44">
        <f t="shared" si="39"/>
        <v>197405</v>
      </c>
      <c r="DE52" s="44">
        <f t="shared" si="54"/>
        <v>209185</v>
      </c>
      <c r="DF52" s="122">
        <f t="array" ref="DF52:DG52">DC52:DD52/DE52</f>
        <v>5.6313789229629277E-2</v>
      </c>
      <c r="DG52" s="122">
        <v>0.94368621077037074</v>
      </c>
      <c r="DH52" s="88">
        <f t="shared" si="21"/>
        <v>306386</v>
      </c>
      <c r="DI52" s="44">
        <f t="shared" si="41"/>
        <v>290176</v>
      </c>
      <c r="DJ52" s="44">
        <f t="shared" si="55"/>
        <v>596562</v>
      </c>
      <c r="DK52" s="122">
        <f t="array" ref="DK52:DL52">DH52:DI52/DJ52</f>
        <v>0.51358618215709351</v>
      </c>
      <c r="DL52" s="122">
        <v>0.48641381784290655</v>
      </c>
      <c r="DM52" s="47"/>
      <c r="DN52" s="47"/>
      <c r="DO52" s="47"/>
      <c r="DP52" s="47"/>
      <c r="DQ52" s="47"/>
      <c r="DR52" s="47"/>
      <c r="DS52" s="47"/>
      <c r="DT52" s="47"/>
      <c r="DU52" s="47"/>
      <c r="DV52" s="47"/>
      <c r="DW52" s="47"/>
      <c r="DX52" s="47"/>
      <c r="DY52" s="47"/>
      <c r="DZ52" s="47"/>
      <c r="EA52" s="47"/>
      <c r="EB52" s="47"/>
      <c r="EC52" s="47"/>
      <c r="ED52" s="47"/>
      <c r="EE52" s="47"/>
      <c r="EF52" s="47"/>
    </row>
    <row r="53" spans="1:136" s="24" customFormat="1" ht="12.75" customHeight="1">
      <c r="A53" s="82">
        <v>1976</v>
      </c>
      <c r="B53" s="83">
        <v>32.494</v>
      </c>
      <c r="C53" s="83">
        <f t="shared" si="0"/>
        <v>3.3428325229273095</v>
      </c>
      <c r="D53" s="74">
        <v>206807</v>
      </c>
      <c r="E53" s="45">
        <v>0</v>
      </c>
      <c r="F53" s="45">
        <v>11196</v>
      </c>
      <c r="G53" s="45">
        <v>14745</v>
      </c>
      <c r="H53" s="45">
        <v>0</v>
      </c>
      <c r="I53" s="45">
        <v>54946</v>
      </c>
      <c r="J53" s="45">
        <v>91163</v>
      </c>
      <c r="K53" s="45">
        <v>146109</v>
      </c>
      <c r="L53" s="45">
        <v>0</v>
      </c>
      <c r="M53" s="45">
        <v>0</v>
      </c>
      <c r="N53" s="45">
        <v>0</v>
      </c>
      <c r="O53" s="45">
        <v>0</v>
      </c>
      <c r="P53" s="45">
        <v>0</v>
      </c>
      <c r="Q53" s="45">
        <v>0</v>
      </c>
      <c r="R53" s="45">
        <v>0</v>
      </c>
      <c r="S53" s="45">
        <v>0</v>
      </c>
      <c r="T53" s="45">
        <v>0</v>
      </c>
      <c r="U53" s="45">
        <v>0</v>
      </c>
      <c r="V53" s="45">
        <v>0</v>
      </c>
      <c r="W53" s="45">
        <v>0</v>
      </c>
      <c r="X53" s="45">
        <v>6120</v>
      </c>
      <c r="Y53" s="45">
        <v>16259</v>
      </c>
      <c r="Z53" s="45">
        <v>22379</v>
      </c>
      <c r="AA53" s="48">
        <v>19672</v>
      </c>
      <c r="AB53" s="48">
        <v>10300</v>
      </c>
      <c r="AC53" s="45">
        <v>29972</v>
      </c>
      <c r="AD53" s="45">
        <v>0</v>
      </c>
      <c r="AE53" s="45">
        <v>0</v>
      </c>
      <c r="AF53" s="45">
        <v>0</v>
      </c>
      <c r="AG53" s="45">
        <v>0</v>
      </c>
      <c r="AH53" s="45">
        <v>0</v>
      </c>
      <c r="AI53" s="45">
        <v>0</v>
      </c>
      <c r="AJ53" s="45">
        <f t="shared" si="56"/>
        <v>0</v>
      </c>
      <c r="AK53" s="74">
        <v>15142</v>
      </c>
      <c r="AL53" s="52">
        <v>11780</v>
      </c>
      <c r="AM53" s="45">
        <v>190000</v>
      </c>
      <c r="AN53" s="48">
        <v>201780</v>
      </c>
      <c r="AO53" s="74">
        <v>0</v>
      </c>
      <c r="AP53" s="45">
        <v>0</v>
      </c>
      <c r="AQ53" s="45">
        <v>0</v>
      </c>
      <c r="AR53" s="45">
        <v>0</v>
      </c>
      <c r="AS53" s="45">
        <v>0</v>
      </c>
      <c r="AT53" s="45">
        <v>0</v>
      </c>
      <c r="AU53" s="45">
        <v>0</v>
      </c>
      <c r="AV53" s="45">
        <v>0</v>
      </c>
      <c r="AW53" s="45">
        <v>0</v>
      </c>
      <c r="AX53" s="48">
        <v>0</v>
      </c>
      <c r="AY53" s="45">
        <v>0</v>
      </c>
      <c r="AZ53" s="45">
        <v>0</v>
      </c>
      <c r="BA53" s="45">
        <v>0</v>
      </c>
      <c r="BB53" s="45">
        <v>0</v>
      </c>
      <c r="BC53" s="45">
        <v>0</v>
      </c>
      <c r="BD53" s="45">
        <v>0</v>
      </c>
      <c r="BE53" s="45">
        <v>0</v>
      </c>
      <c r="BF53" s="45">
        <v>0</v>
      </c>
      <c r="BG53" s="45">
        <v>0</v>
      </c>
      <c r="BH53" s="45">
        <v>0</v>
      </c>
      <c r="BI53" s="45">
        <v>0</v>
      </c>
      <c r="BJ53" s="45">
        <v>0</v>
      </c>
      <c r="BK53" s="45">
        <v>0</v>
      </c>
      <c r="BL53" s="45">
        <v>0</v>
      </c>
      <c r="BM53" s="45">
        <v>0</v>
      </c>
      <c r="BN53" s="48">
        <v>0</v>
      </c>
      <c r="BO53" s="48">
        <v>0</v>
      </c>
      <c r="BP53" s="45">
        <v>0</v>
      </c>
      <c r="BQ53" s="45">
        <v>0</v>
      </c>
      <c r="BR53" s="45">
        <v>0</v>
      </c>
      <c r="BS53" s="74">
        <f t="shared" si="2"/>
        <v>648130</v>
      </c>
      <c r="BT53" s="45">
        <f t="shared" si="47"/>
        <v>0</v>
      </c>
      <c r="BU53" s="45">
        <f t="shared" si="57"/>
        <v>648130</v>
      </c>
      <c r="BV53" s="48">
        <f t="shared" si="65"/>
        <v>648130</v>
      </c>
      <c r="BW53" s="87">
        <f t="shared" si="6"/>
        <v>325266</v>
      </c>
      <c r="BX53" s="48">
        <f t="shared" si="22"/>
        <v>322864</v>
      </c>
      <c r="BY53" s="48">
        <f t="shared" si="23"/>
        <v>0</v>
      </c>
      <c r="BZ53" s="48">
        <f t="shared" si="7"/>
        <v>648130</v>
      </c>
      <c r="CA53" s="87">
        <f t="shared" si="24"/>
        <v>0</v>
      </c>
      <c r="CB53" s="48">
        <f t="shared" si="58"/>
        <v>0</v>
      </c>
      <c r="CC53" s="48">
        <f t="shared" si="25"/>
        <v>0</v>
      </c>
      <c r="CD53" s="48">
        <f t="shared" si="26"/>
        <v>0</v>
      </c>
      <c r="CE53" s="87">
        <f t="shared" si="27"/>
        <v>325266</v>
      </c>
      <c r="CF53" s="48">
        <f t="shared" si="28"/>
        <v>322864</v>
      </c>
      <c r="CG53" s="48">
        <f t="shared" si="48"/>
        <v>0</v>
      </c>
      <c r="CH53" s="87">
        <f t="shared" si="59"/>
        <v>648130</v>
      </c>
      <c r="CI53" s="87">
        <v>325266</v>
      </c>
      <c r="CJ53" s="48">
        <f t="shared" si="60"/>
        <v>322864</v>
      </c>
      <c r="CK53" s="90">
        <f t="shared" si="61"/>
        <v>0.50185302331322423</v>
      </c>
      <c r="CL53" s="88">
        <f t="shared" si="49"/>
        <v>325266</v>
      </c>
      <c r="CM53" s="44">
        <f t="shared" si="50"/>
        <v>322864</v>
      </c>
      <c r="CN53" s="44">
        <f t="shared" si="62"/>
        <v>648130</v>
      </c>
      <c r="CO53" s="92">
        <f t="shared" si="30"/>
        <v>0.50185302331322423</v>
      </c>
      <c r="CP53" s="88">
        <f t="shared" si="31"/>
        <v>100559</v>
      </c>
      <c r="CQ53" s="52">
        <f t="shared" si="32"/>
        <v>101463</v>
      </c>
      <c r="CR53" s="52">
        <f t="shared" si="63"/>
        <v>202022</v>
      </c>
      <c r="CS53" s="111">
        <f t="shared" si="43"/>
        <v>0.49776261991268278</v>
      </c>
      <c r="CT53" s="88">
        <f t="shared" si="33"/>
        <v>224707</v>
      </c>
      <c r="CU53" s="52">
        <f t="shared" si="34"/>
        <v>221401</v>
      </c>
      <c r="CV53" s="52">
        <f t="shared" si="64"/>
        <v>446108</v>
      </c>
      <c r="CW53" s="91">
        <f t="shared" si="35"/>
        <v>0.50370538075981597</v>
      </c>
      <c r="CX53" s="88">
        <f t="shared" si="51"/>
        <v>313486</v>
      </c>
      <c r="CY53" s="44">
        <f t="shared" si="52"/>
        <v>117722</v>
      </c>
      <c r="CZ53" s="44">
        <f t="shared" si="53"/>
        <v>431208</v>
      </c>
      <c r="DA53" s="122">
        <f t="array" ref="DA53:DB53">CX53:CY53/CZ53</f>
        <v>0.72699486094877641</v>
      </c>
      <c r="DB53" s="122">
        <v>0.27300513905122353</v>
      </c>
      <c r="DC53" s="88">
        <f t="shared" si="38"/>
        <v>11780</v>
      </c>
      <c r="DD53" s="44">
        <f t="shared" si="39"/>
        <v>205142</v>
      </c>
      <c r="DE53" s="44">
        <f t="shared" si="54"/>
        <v>216922</v>
      </c>
      <c r="DF53" s="122">
        <f t="array" ref="DF53:DG53">DC53:DD53/DE53</f>
        <v>5.4305234139460264E-2</v>
      </c>
      <c r="DG53" s="122">
        <v>0.94569476586053969</v>
      </c>
      <c r="DH53" s="88">
        <f t="shared" si="21"/>
        <v>325266</v>
      </c>
      <c r="DI53" s="44">
        <f t="shared" si="41"/>
        <v>322864</v>
      </c>
      <c r="DJ53" s="44">
        <f t="shared" si="55"/>
        <v>648130</v>
      </c>
      <c r="DK53" s="122">
        <f t="array" ref="DK53:DL53">DH53:DI53/DJ53</f>
        <v>0.50185302331322423</v>
      </c>
      <c r="DL53" s="122">
        <v>0.49814697668677582</v>
      </c>
      <c r="DM53" s="47"/>
      <c r="DN53" s="47"/>
      <c r="DO53" s="47"/>
      <c r="DP53" s="47"/>
      <c r="DQ53" s="47"/>
      <c r="DR53" s="47"/>
      <c r="DS53" s="47"/>
      <c r="DT53" s="47"/>
      <c r="DU53" s="47"/>
      <c r="DV53" s="47"/>
      <c r="DW53" s="47"/>
      <c r="DX53" s="47"/>
      <c r="DY53" s="47"/>
      <c r="DZ53" s="47"/>
      <c r="EA53" s="47"/>
      <c r="EB53" s="47"/>
      <c r="EC53" s="47"/>
      <c r="ED53" s="47"/>
      <c r="EE53" s="47"/>
      <c r="EF53" s="47"/>
    </row>
    <row r="54" spans="1:136" s="24" customFormat="1" ht="12.75" customHeight="1">
      <c r="A54" s="82">
        <v>1977</v>
      </c>
      <c r="B54" s="83">
        <v>34.933</v>
      </c>
      <c r="C54" s="83">
        <f t="shared" si="0"/>
        <v>3.1094380671571296</v>
      </c>
      <c r="D54" s="74">
        <v>223144</v>
      </c>
      <c r="E54" s="45">
        <v>0</v>
      </c>
      <c r="F54" s="45">
        <v>11651</v>
      </c>
      <c r="G54" s="45">
        <v>15362</v>
      </c>
      <c r="H54" s="45">
        <v>0</v>
      </c>
      <c r="I54" s="45">
        <v>53864</v>
      </c>
      <c r="J54" s="45">
        <v>93875</v>
      </c>
      <c r="K54" s="45">
        <v>147739</v>
      </c>
      <c r="L54" s="45">
        <v>0</v>
      </c>
      <c r="M54" s="45">
        <v>0</v>
      </c>
      <c r="N54" s="45">
        <v>0</v>
      </c>
      <c r="O54" s="45">
        <v>0</v>
      </c>
      <c r="P54" s="45">
        <v>0</v>
      </c>
      <c r="Q54" s="45">
        <v>0</v>
      </c>
      <c r="R54" s="45">
        <v>0</v>
      </c>
      <c r="S54" s="45">
        <v>0</v>
      </c>
      <c r="T54" s="45">
        <v>0</v>
      </c>
      <c r="U54" s="45">
        <v>0</v>
      </c>
      <c r="V54" s="45">
        <v>0</v>
      </c>
      <c r="W54" s="45">
        <v>0</v>
      </c>
      <c r="X54" s="45">
        <v>6374</v>
      </c>
      <c r="Y54" s="45">
        <v>15265</v>
      </c>
      <c r="Z54" s="45">
        <v>21639</v>
      </c>
      <c r="AA54" s="48">
        <v>19679</v>
      </c>
      <c r="AB54" s="48">
        <v>11000</v>
      </c>
      <c r="AC54" s="45">
        <v>30679</v>
      </c>
      <c r="AD54" s="45">
        <v>0</v>
      </c>
      <c r="AE54" s="45">
        <v>0</v>
      </c>
      <c r="AF54" s="45">
        <v>0</v>
      </c>
      <c r="AG54" s="45">
        <v>0</v>
      </c>
      <c r="AH54" s="45">
        <v>0</v>
      </c>
      <c r="AI54" s="45">
        <v>0</v>
      </c>
      <c r="AJ54" s="45">
        <f t="shared" si="56"/>
        <v>0</v>
      </c>
      <c r="AK54" s="74">
        <v>18952</v>
      </c>
      <c r="AL54" s="52">
        <v>11780</v>
      </c>
      <c r="AM54" s="45">
        <v>190000</v>
      </c>
      <c r="AN54" s="48">
        <v>201780</v>
      </c>
      <c r="AO54" s="74">
        <v>0</v>
      </c>
      <c r="AP54" s="45">
        <v>0</v>
      </c>
      <c r="AQ54" s="45">
        <v>0</v>
      </c>
      <c r="AR54" s="45">
        <v>0</v>
      </c>
      <c r="AS54" s="45">
        <v>0</v>
      </c>
      <c r="AT54" s="45">
        <v>0</v>
      </c>
      <c r="AU54" s="45">
        <v>0</v>
      </c>
      <c r="AV54" s="45">
        <v>0</v>
      </c>
      <c r="AW54" s="45">
        <v>0</v>
      </c>
      <c r="AX54" s="48">
        <v>0</v>
      </c>
      <c r="AY54" s="45">
        <v>0</v>
      </c>
      <c r="AZ54" s="45">
        <v>0</v>
      </c>
      <c r="BA54" s="45">
        <v>0</v>
      </c>
      <c r="BB54" s="45">
        <v>0</v>
      </c>
      <c r="BC54" s="45">
        <v>0</v>
      </c>
      <c r="BD54" s="45">
        <v>0</v>
      </c>
      <c r="BE54" s="45">
        <v>0</v>
      </c>
      <c r="BF54" s="45">
        <v>0</v>
      </c>
      <c r="BG54" s="45">
        <v>0</v>
      </c>
      <c r="BH54" s="45">
        <v>0</v>
      </c>
      <c r="BI54" s="45">
        <v>0</v>
      </c>
      <c r="BJ54" s="45">
        <v>0</v>
      </c>
      <c r="BK54" s="45">
        <v>0</v>
      </c>
      <c r="BL54" s="45">
        <v>0</v>
      </c>
      <c r="BM54" s="45">
        <v>0</v>
      </c>
      <c r="BN54" s="48">
        <v>0</v>
      </c>
      <c r="BO54" s="48">
        <v>0</v>
      </c>
      <c r="BP54" s="45">
        <v>0</v>
      </c>
      <c r="BQ54" s="45">
        <v>0</v>
      </c>
      <c r="BR54" s="45">
        <v>0</v>
      </c>
      <c r="BS54" s="74">
        <f t="shared" si="2"/>
        <v>670946</v>
      </c>
      <c r="BT54" s="45">
        <f t="shared" si="47"/>
        <v>0</v>
      </c>
      <c r="BU54" s="45">
        <f t="shared" si="57"/>
        <v>670946</v>
      </c>
      <c r="BV54" s="48">
        <f t="shared" si="65"/>
        <v>670946</v>
      </c>
      <c r="BW54" s="87">
        <f t="shared" si="6"/>
        <v>341854</v>
      </c>
      <c r="BX54" s="48">
        <f t="shared" si="22"/>
        <v>329092</v>
      </c>
      <c r="BY54" s="48">
        <f t="shared" si="23"/>
        <v>0</v>
      </c>
      <c r="BZ54" s="48">
        <f t="shared" si="7"/>
        <v>670946</v>
      </c>
      <c r="CA54" s="87">
        <f t="shared" si="24"/>
        <v>0</v>
      </c>
      <c r="CB54" s="48">
        <f t="shared" si="58"/>
        <v>0</v>
      </c>
      <c r="CC54" s="48">
        <f t="shared" si="25"/>
        <v>0</v>
      </c>
      <c r="CD54" s="48">
        <f t="shared" si="26"/>
        <v>0</v>
      </c>
      <c r="CE54" s="87">
        <f t="shared" si="27"/>
        <v>341854</v>
      </c>
      <c r="CF54" s="48">
        <f t="shared" si="28"/>
        <v>329092</v>
      </c>
      <c r="CG54" s="48">
        <f t="shared" si="48"/>
        <v>0</v>
      </c>
      <c r="CH54" s="87">
        <f t="shared" si="59"/>
        <v>670946</v>
      </c>
      <c r="CI54" s="87">
        <v>341854</v>
      </c>
      <c r="CJ54" s="48">
        <f t="shared" si="60"/>
        <v>329092</v>
      </c>
      <c r="CK54" s="90">
        <f t="shared" si="61"/>
        <v>0.5095104524060059</v>
      </c>
      <c r="CL54" s="88">
        <f t="shared" si="49"/>
        <v>341854</v>
      </c>
      <c r="CM54" s="44">
        <f t="shared" si="50"/>
        <v>329092</v>
      </c>
      <c r="CN54" s="44">
        <f t="shared" si="62"/>
        <v>670946</v>
      </c>
      <c r="CO54" s="92">
        <f t="shared" si="30"/>
        <v>0.5095104524060059</v>
      </c>
      <c r="CP54" s="88">
        <f t="shared" si="31"/>
        <v>100556</v>
      </c>
      <c r="CQ54" s="52">
        <f t="shared" si="32"/>
        <v>104875</v>
      </c>
      <c r="CR54" s="52">
        <f t="shared" si="63"/>
        <v>205431</v>
      </c>
      <c r="CS54" s="111">
        <f t="shared" si="43"/>
        <v>0.48948795459302635</v>
      </c>
      <c r="CT54" s="88">
        <f t="shared" si="33"/>
        <v>241298</v>
      </c>
      <c r="CU54" s="52">
        <f t="shared" si="34"/>
        <v>224217</v>
      </c>
      <c r="CV54" s="52">
        <f t="shared" si="64"/>
        <v>465515</v>
      </c>
      <c r="CW54" s="91">
        <f t="shared" si="35"/>
        <v>0.51834634759352549</v>
      </c>
      <c r="CX54" s="88">
        <f t="shared" si="51"/>
        <v>330074</v>
      </c>
      <c r="CY54" s="44">
        <f t="shared" si="52"/>
        <v>120140</v>
      </c>
      <c r="CZ54" s="44">
        <f t="shared" si="53"/>
        <v>450214</v>
      </c>
      <c r="DA54" s="122">
        <f t="array" ref="DA54:DB54">CX54:CY54/CZ54</f>
        <v>0.73314912463850523</v>
      </c>
      <c r="DB54" s="122">
        <v>0.26685087536149477</v>
      </c>
      <c r="DC54" s="88">
        <f t="shared" si="38"/>
        <v>11780</v>
      </c>
      <c r="DD54" s="44">
        <f t="shared" si="39"/>
        <v>208952</v>
      </c>
      <c r="DE54" s="44">
        <f t="shared" si="54"/>
        <v>220732</v>
      </c>
      <c r="DF54" s="122">
        <f t="array" ref="DF54:DG54">DC54:DD54/DE54</f>
        <v>5.3367885037058513E-2</v>
      </c>
      <c r="DG54" s="122">
        <v>0.94663211496294153</v>
      </c>
      <c r="DH54" s="88">
        <f t="shared" si="21"/>
        <v>341854</v>
      </c>
      <c r="DI54" s="44">
        <f t="shared" si="41"/>
        <v>329092</v>
      </c>
      <c r="DJ54" s="44">
        <f t="shared" si="55"/>
        <v>670946</v>
      </c>
      <c r="DK54" s="122">
        <f t="array" ref="DK54:DL54">DH54:DI54/DJ54</f>
        <v>0.5095104524060059</v>
      </c>
      <c r="DL54" s="122">
        <v>0.49048954759399416</v>
      </c>
      <c r="DM54" s="47"/>
      <c r="DN54" s="47"/>
      <c r="DO54" s="47"/>
      <c r="DP54" s="47"/>
      <c r="DQ54" s="47"/>
      <c r="DR54" s="47"/>
      <c r="DS54" s="47"/>
      <c r="DT54" s="47"/>
      <c r="DU54" s="47"/>
      <c r="DV54" s="47"/>
      <c r="DW54" s="47"/>
      <c r="DX54" s="47"/>
      <c r="DY54" s="47"/>
      <c r="DZ54" s="47"/>
      <c r="EA54" s="47"/>
      <c r="EB54" s="47"/>
      <c r="EC54" s="47"/>
      <c r="ED54" s="47"/>
      <c r="EE54" s="47"/>
      <c r="EF54" s="47"/>
    </row>
    <row r="55" spans="1:136" s="24" customFormat="1" ht="12.75" customHeight="1">
      <c r="A55" s="82">
        <v>1978</v>
      </c>
      <c r="B55" s="83">
        <v>36.451999999999998</v>
      </c>
      <c r="C55" s="83">
        <f t="shared" si="0"/>
        <v>2.9798639306485244</v>
      </c>
      <c r="D55" s="74">
        <v>250360</v>
      </c>
      <c r="E55" s="45">
        <v>0</v>
      </c>
      <c r="F55" s="45">
        <v>12575</v>
      </c>
      <c r="G55" s="45">
        <v>16476</v>
      </c>
      <c r="H55" s="45">
        <v>0</v>
      </c>
      <c r="I55" s="45">
        <v>63285</v>
      </c>
      <c r="J55" s="45">
        <v>95685</v>
      </c>
      <c r="K55" s="45">
        <v>158970</v>
      </c>
      <c r="L55" s="45">
        <v>0</v>
      </c>
      <c r="M55" s="45">
        <v>0</v>
      </c>
      <c r="N55" s="45">
        <v>0</v>
      </c>
      <c r="O55" s="45">
        <v>0</v>
      </c>
      <c r="P55" s="45">
        <v>0</v>
      </c>
      <c r="Q55" s="45">
        <v>0</v>
      </c>
      <c r="R55" s="45">
        <v>0</v>
      </c>
      <c r="S55" s="45">
        <v>0</v>
      </c>
      <c r="T55" s="45">
        <v>0</v>
      </c>
      <c r="U55" s="45">
        <v>0</v>
      </c>
      <c r="V55" s="45">
        <v>0</v>
      </c>
      <c r="W55" s="45">
        <v>0</v>
      </c>
      <c r="X55" s="45">
        <v>6808</v>
      </c>
      <c r="Y55" s="45">
        <v>15265</v>
      </c>
      <c r="Z55" s="45">
        <v>22073</v>
      </c>
      <c r="AA55" s="48">
        <v>20959</v>
      </c>
      <c r="AB55" s="48">
        <v>11000</v>
      </c>
      <c r="AC55" s="45">
        <v>31959</v>
      </c>
      <c r="AD55" s="45">
        <v>0</v>
      </c>
      <c r="AE55" s="45">
        <v>0</v>
      </c>
      <c r="AF55" s="45">
        <v>0</v>
      </c>
      <c r="AG55" s="45">
        <v>0</v>
      </c>
      <c r="AH55" s="45">
        <v>0</v>
      </c>
      <c r="AI55" s="45">
        <v>0</v>
      </c>
      <c r="AJ55" s="45">
        <f t="shared" si="56"/>
        <v>0</v>
      </c>
      <c r="AK55" s="74">
        <v>16318</v>
      </c>
      <c r="AL55" s="52">
        <v>11780</v>
      </c>
      <c r="AM55" s="45">
        <v>190000</v>
      </c>
      <c r="AN55" s="48">
        <v>201780</v>
      </c>
      <c r="AO55" s="74">
        <v>0</v>
      </c>
      <c r="AP55" s="45">
        <v>0</v>
      </c>
      <c r="AQ55" s="45">
        <v>0</v>
      </c>
      <c r="AR55" s="45">
        <v>0</v>
      </c>
      <c r="AS55" s="45">
        <v>0</v>
      </c>
      <c r="AT55" s="45">
        <v>0</v>
      </c>
      <c r="AU55" s="45">
        <v>0</v>
      </c>
      <c r="AV55" s="45">
        <v>0</v>
      </c>
      <c r="AW55" s="45">
        <v>0</v>
      </c>
      <c r="AX55" s="48">
        <v>0</v>
      </c>
      <c r="AY55" s="45">
        <v>0</v>
      </c>
      <c r="AZ55" s="45">
        <v>0</v>
      </c>
      <c r="BA55" s="45">
        <v>0</v>
      </c>
      <c r="BB55" s="45">
        <v>0</v>
      </c>
      <c r="BC55" s="45">
        <v>0</v>
      </c>
      <c r="BD55" s="45">
        <v>0</v>
      </c>
      <c r="BE55" s="45">
        <v>0</v>
      </c>
      <c r="BF55" s="45">
        <v>0</v>
      </c>
      <c r="BG55" s="45">
        <v>0</v>
      </c>
      <c r="BH55" s="45">
        <v>0</v>
      </c>
      <c r="BI55" s="45">
        <v>0</v>
      </c>
      <c r="BJ55" s="45">
        <v>0</v>
      </c>
      <c r="BK55" s="45">
        <v>0</v>
      </c>
      <c r="BL55" s="45">
        <v>0</v>
      </c>
      <c r="BM55" s="45">
        <v>0</v>
      </c>
      <c r="BN55" s="48">
        <v>0</v>
      </c>
      <c r="BO55" s="48">
        <v>0</v>
      </c>
      <c r="BP55" s="45">
        <v>0</v>
      </c>
      <c r="BQ55" s="45">
        <v>0</v>
      </c>
      <c r="BR55" s="45">
        <v>0</v>
      </c>
      <c r="BS55" s="74">
        <f t="shared" si="2"/>
        <v>710511</v>
      </c>
      <c r="BT55" s="45">
        <f t="shared" si="47"/>
        <v>0</v>
      </c>
      <c r="BU55" s="45">
        <f t="shared" si="57"/>
        <v>710511</v>
      </c>
      <c r="BV55" s="48">
        <f t="shared" si="65"/>
        <v>710511</v>
      </c>
      <c r="BW55" s="87">
        <f t="shared" si="6"/>
        <v>382243</v>
      </c>
      <c r="BX55" s="48">
        <f t="shared" si="22"/>
        <v>328268</v>
      </c>
      <c r="BY55" s="48">
        <f t="shared" si="23"/>
        <v>0</v>
      </c>
      <c r="BZ55" s="48">
        <f t="shared" si="7"/>
        <v>710511</v>
      </c>
      <c r="CA55" s="87">
        <f t="shared" si="24"/>
        <v>0</v>
      </c>
      <c r="CB55" s="48">
        <f t="shared" si="58"/>
        <v>0</v>
      </c>
      <c r="CC55" s="48">
        <f t="shared" si="25"/>
        <v>0</v>
      </c>
      <c r="CD55" s="48">
        <f t="shared" si="26"/>
        <v>0</v>
      </c>
      <c r="CE55" s="87">
        <f t="shared" si="27"/>
        <v>382243</v>
      </c>
      <c r="CF55" s="48">
        <f t="shared" si="28"/>
        <v>328268</v>
      </c>
      <c r="CG55" s="48">
        <f t="shared" si="48"/>
        <v>0</v>
      </c>
      <c r="CH55" s="87">
        <f t="shared" si="59"/>
        <v>710511</v>
      </c>
      <c r="CI55" s="87">
        <v>382243</v>
      </c>
      <c r="CJ55" s="48">
        <f t="shared" si="60"/>
        <v>328268</v>
      </c>
      <c r="CK55" s="90">
        <f t="shared" si="61"/>
        <v>0.53798322615694905</v>
      </c>
      <c r="CL55" s="88">
        <f t="shared" si="49"/>
        <v>382243</v>
      </c>
      <c r="CM55" s="44">
        <f t="shared" si="50"/>
        <v>328268</v>
      </c>
      <c r="CN55" s="44">
        <f t="shared" si="62"/>
        <v>710511</v>
      </c>
      <c r="CO55" s="92">
        <f t="shared" si="30"/>
        <v>0.53798322615694905</v>
      </c>
      <c r="CP55" s="88">
        <f t="shared" si="31"/>
        <v>113295</v>
      </c>
      <c r="CQ55" s="52">
        <f t="shared" si="32"/>
        <v>106685</v>
      </c>
      <c r="CR55" s="52">
        <f t="shared" si="63"/>
        <v>219980</v>
      </c>
      <c r="CS55" s="111">
        <f t="shared" si="43"/>
        <v>0.51502409309937269</v>
      </c>
      <c r="CT55" s="88">
        <f t="shared" si="33"/>
        <v>268948</v>
      </c>
      <c r="CU55" s="52">
        <f t="shared" si="34"/>
        <v>221583</v>
      </c>
      <c r="CV55" s="52">
        <f t="shared" si="64"/>
        <v>490531</v>
      </c>
      <c r="CW55" s="91">
        <f t="shared" si="35"/>
        <v>0.54827931364174742</v>
      </c>
      <c r="CX55" s="88">
        <f t="shared" si="51"/>
        <v>370463</v>
      </c>
      <c r="CY55" s="44">
        <f t="shared" si="52"/>
        <v>121950</v>
      </c>
      <c r="CZ55" s="44">
        <f t="shared" si="53"/>
        <v>492413</v>
      </c>
      <c r="DA55" s="122">
        <f t="array" ref="DA55:DB55">CX55:CY55/CZ55</f>
        <v>0.75234203808591571</v>
      </c>
      <c r="DB55" s="122">
        <v>0.24765796191408432</v>
      </c>
      <c r="DC55" s="88">
        <f t="shared" si="38"/>
        <v>11780</v>
      </c>
      <c r="DD55" s="44">
        <f t="shared" si="39"/>
        <v>206318</v>
      </c>
      <c r="DE55" s="44">
        <f t="shared" si="54"/>
        <v>218098</v>
      </c>
      <c r="DF55" s="122">
        <f t="array" ref="DF55:DG55">DC55:DD55/DE55</f>
        <v>5.4012416436647746E-2</v>
      </c>
      <c r="DG55" s="122">
        <v>0.94598758356335222</v>
      </c>
      <c r="DH55" s="88">
        <f t="shared" si="21"/>
        <v>382243</v>
      </c>
      <c r="DI55" s="44">
        <f t="shared" si="41"/>
        <v>328268</v>
      </c>
      <c r="DJ55" s="44">
        <f t="shared" si="55"/>
        <v>710511</v>
      </c>
      <c r="DK55" s="122">
        <f t="array" ref="DK55:DL55">DH55:DI55/DJ55</f>
        <v>0.53798322615694905</v>
      </c>
      <c r="DL55" s="122">
        <v>0.46201677384305101</v>
      </c>
      <c r="DM55" s="47"/>
      <c r="DN55" s="47"/>
      <c r="DO55" s="47"/>
      <c r="DP55" s="47"/>
      <c r="DQ55" s="47"/>
      <c r="DR55" s="47"/>
      <c r="DS55" s="47"/>
      <c r="DT55" s="47"/>
      <c r="DU55" s="47"/>
      <c r="DV55" s="47"/>
      <c r="DW55" s="47"/>
      <c r="DX55" s="47"/>
      <c r="DY55" s="47"/>
      <c r="DZ55" s="47"/>
      <c r="EA55" s="47"/>
      <c r="EB55" s="47"/>
      <c r="EC55" s="47"/>
      <c r="ED55" s="47"/>
      <c r="EE55" s="47"/>
      <c r="EF55" s="47"/>
    </row>
    <row r="56" spans="1:136" s="24" customFormat="1" ht="12.75" customHeight="1">
      <c r="A56" s="82">
        <v>1979</v>
      </c>
      <c r="B56" s="83">
        <v>39.033000000000001</v>
      </c>
      <c r="C56" s="83">
        <f t="shared" si="0"/>
        <v>2.7828247892808649</v>
      </c>
      <c r="D56" s="74">
        <v>262402</v>
      </c>
      <c r="E56" s="45">
        <v>0</v>
      </c>
      <c r="F56" s="45">
        <v>11847</v>
      </c>
      <c r="G56" s="45">
        <v>16487</v>
      </c>
      <c r="H56" s="45">
        <v>0</v>
      </c>
      <c r="I56" s="45">
        <v>57285</v>
      </c>
      <c r="J56" s="45">
        <v>102322</v>
      </c>
      <c r="K56" s="45">
        <v>159607</v>
      </c>
      <c r="L56" s="45">
        <v>0</v>
      </c>
      <c r="M56" s="45">
        <v>0</v>
      </c>
      <c r="N56" s="45">
        <v>0</v>
      </c>
      <c r="O56" s="45">
        <v>0</v>
      </c>
      <c r="P56" s="45">
        <v>0</v>
      </c>
      <c r="Q56" s="45">
        <v>0</v>
      </c>
      <c r="R56" s="45">
        <v>0</v>
      </c>
      <c r="S56" s="45">
        <v>0</v>
      </c>
      <c r="T56" s="45">
        <v>0</v>
      </c>
      <c r="U56" s="45">
        <v>0</v>
      </c>
      <c r="V56" s="45">
        <v>0</v>
      </c>
      <c r="W56" s="45">
        <v>0</v>
      </c>
      <c r="X56" s="45">
        <v>8424</v>
      </c>
      <c r="Y56" s="45">
        <v>10265</v>
      </c>
      <c r="Z56" s="45">
        <v>18689</v>
      </c>
      <c r="AA56" s="48">
        <v>12246</v>
      </c>
      <c r="AB56" s="48">
        <v>13195</v>
      </c>
      <c r="AC56" s="45">
        <v>25441</v>
      </c>
      <c r="AD56" s="45">
        <v>0</v>
      </c>
      <c r="AE56" s="45">
        <v>0</v>
      </c>
      <c r="AF56" s="45">
        <v>0</v>
      </c>
      <c r="AG56" s="45">
        <v>0</v>
      </c>
      <c r="AH56" s="45">
        <v>0</v>
      </c>
      <c r="AI56" s="45">
        <v>0</v>
      </c>
      <c r="AJ56" s="45">
        <f t="shared" si="56"/>
        <v>0</v>
      </c>
      <c r="AK56" s="74">
        <v>23418</v>
      </c>
      <c r="AL56" s="52">
        <v>11780</v>
      </c>
      <c r="AM56" s="45">
        <v>190000</v>
      </c>
      <c r="AN56" s="48">
        <v>201780</v>
      </c>
      <c r="AO56" s="74">
        <v>0</v>
      </c>
      <c r="AP56" s="45">
        <v>0</v>
      </c>
      <c r="AQ56" s="45">
        <v>0</v>
      </c>
      <c r="AR56" s="45">
        <v>0</v>
      </c>
      <c r="AS56" s="45">
        <v>0</v>
      </c>
      <c r="AT56" s="45">
        <v>0</v>
      </c>
      <c r="AU56" s="45">
        <v>0</v>
      </c>
      <c r="AV56" s="45">
        <v>0</v>
      </c>
      <c r="AW56" s="45">
        <v>0</v>
      </c>
      <c r="AX56" s="48">
        <v>0</v>
      </c>
      <c r="AY56" s="45">
        <v>0</v>
      </c>
      <c r="AZ56" s="45">
        <v>0</v>
      </c>
      <c r="BA56" s="45">
        <v>0</v>
      </c>
      <c r="BB56" s="45">
        <v>0</v>
      </c>
      <c r="BC56" s="45">
        <v>0</v>
      </c>
      <c r="BD56" s="45">
        <v>0</v>
      </c>
      <c r="BE56" s="45">
        <v>0</v>
      </c>
      <c r="BF56" s="45">
        <v>0</v>
      </c>
      <c r="BG56" s="45">
        <v>0</v>
      </c>
      <c r="BH56" s="45">
        <v>0</v>
      </c>
      <c r="BI56" s="45">
        <v>0</v>
      </c>
      <c r="BJ56" s="45">
        <v>0</v>
      </c>
      <c r="BK56" s="45">
        <v>0</v>
      </c>
      <c r="BL56" s="45">
        <v>0</v>
      </c>
      <c r="BM56" s="45">
        <v>0</v>
      </c>
      <c r="BN56" s="48">
        <v>0</v>
      </c>
      <c r="BO56" s="48">
        <v>0</v>
      </c>
      <c r="BP56" s="45">
        <v>0</v>
      </c>
      <c r="BQ56" s="45">
        <v>0</v>
      </c>
      <c r="BR56" s="45">
        <v>0</v>
      </c>
      <c r="BS56" s="74">
        <f t="shared" si="2"/>
        <v>719671</v>
      </c>
      <c r="BT56" s="45">
        <f t="shared" si="47"/>
        <v>0</v>
      </c>
      <c r="BU56" s="45">
        <f t="shared" si="57"/>
        <v>719671</v>
      </c>
      <c r="BV56" s="48">
        <f t="shared" si="65"/>
        <v>719671</v>
      </c>
      <c r="BW56" s="87">
        <f t="shared" si="6"/>
        <v>380471</v>
      </c>
      <c r="BX56" s="48">
        <f t="shared" si="22"/>
        <v>339200</v>
      </c>
      <c r="BY56" s="48">
        <f t="shared" si="23"/>
        <v>0</v>
      </c>
      <c r="BZ56" s="48">
        <f t="shared" si="7"/>
        <v>719671</v>
      </c>
      <c r="CA56" s="87">
        <f t="shared" si="24"/>
        <v>0</v>
      </c>
      <c r="CB56" s="48">
        <f t="shared" si="58"/>
        <v>0</v>
      </c>
      <c r="CC56" s="48">
        <f t="shared" si="25"/>
        <v>0</v>
      </c>
      <c r="CD56" s="48">
        <f t="shared" si="26"/>
        <v>0</v>
      </c>
      <c r="CE56" s="87">
        <f t="shared" si="27"/>
        <v>380471</v>
      </c>
      <c r="CF56" s="48">
        <f t="shared" si="28"/>
        <v>339200</v>
      </c>
      <c r="CG56" s="48">
        <f t="shared" si="48"/>
        <v>0</v>
      </c>
      <c r="CH56" s="87">
        <f t="shared" si="59"/>
        <v>719671</v>
      </c>
      <c r="CI56" s="87">
        <v>380471</v>
      </c>
      <c r="CJ56" s="48">
        <f t="shared" si="60"/>
        <v>339200</v>
      </c>
      <c r="CK56" s="90">
        <f t="shared" si="61"/>
        <v>0.52867351887181779</v>
      </c>
      <c r="CL56" s="88">
        <f t="shared" si="49"/>
        <v>380471</v>
      </c>
      <c r="CM56" s="44">
        <f t="shared" si="50"/>
        <v>339200</v>
      </c>
      <c r="CN56" s="44">
        <f t="shared" si="62"/>
        <v>719671</v>
      </c>
      <c r="CO56" s="92">
        <f t="shared" si="30"/>
        <v>0.52867351887181779</v>
      </c>
      <c r="CP56" s="88">
        <f t="shared" si="31"/>
        <v>97865</v>
      </c>
      <c r="CQ56" s="52">
        <f t="shared" si="32"/>
        <v>115517</v>
      </c>
      <c r="CR56" s="52">
        <f t="shared" si="63"/>
        <v>213382</v>
      </c>
      <c r="CS56" s="111">
        <f t="shared" si="43"/>
        <v>0.45863756080644102</v>
      </c>
      <c r="CT56" s="88">
        <f t="shared" si="33"/>
        <v>282606</v>
      </c>
      <c r="CU56" s="52">
        <f t="shared" si="34"/>
        <v>223683</v>
      </c>
      <c r="CV56" s="52">
        <f t="shared" si="64"/>
        <v>506289</v>
      </c>
      <c r="CW56" s="91">
        <f t="shared" si="35"/>
        <v>0.55819107268773371</v>
      </c>
      <c r="CX56" s="88">
        <f t="shared" si="51"/>
        <v>368691</v>
      </c>
      <c r="CY56" s="44">
        <f t="shared" si="52"/>
        <v>125782</v>
      </c>
      <c r="CZ56" s="44">
        <f t="shared" si="53"/>
        <v>494473</v>
      </c>
      <c r="DA56" s="122">
        <f t="array" ref="DA56:DB56">CX56:CY56/CZ56</f>
        <v>0.74562412912332932</v>
      </c>
      <c r="DB56" s="122">
        <v>0.25437587087667074</v>
      </c>
      <c r="DC56" s="88">
        <f t="shared" si="38"/>
        <v>11780</v>
      </c>
      <c r="DD56" s="44">
        <f t="shared" si="39"/>
        <v>213418</v>
      </c>
      <c r="DE56" s="44">
        <f t="shared" si="54"/>
        <v>225198</v>
      </c>
      <c r="DF56" s="122">
        <f t="array" ref="DF56:DG56">DC56:DD56/DE56</f>
        <v>5.2309523175161417E-2</v>
      </c>
      <c r="DG56" s="122">
        <v>0.94769047682483853</v>
      </c>
      <c r="DH56" s="88">
        <f t="shared" si="21"/>
        <v>380471</v>
      </c>
      <c r="DI56" s="44">
        <f t="shared" si="41"/>
        <v>339200</v>
      </c>
      <c r="DJ56" s="44">
        <f t="shared" si="55"/>
        <v>719671</v>
      </c>
      <c r="DK56" s="122">
        <f t="array" ref="DK56:DL56">DH56:DI56/DJ56</f>
        <v>0.52867351887181779</v>
      </c>
      <c r="DL56" s="122">
        <v>0.47132648112818221</v>
      </c>
      <c r="DM56" s="47"/>
      <c r="DN56" s="47"/>
      <c r="DO56" s="47"/>
      <c r="DP56" s="47"/>
      <c r="DQ56" s="47"/>
      <c r="DR56" s="47"/>
      <c r="DS56" s="47"/>
      <c r="DT56" s="47"/>
      <c r="DU56" s="47"/>
      <c r="DV56" s="47"/>
      <c r="DW56" s="47"/>
      <c r="DX56" s="47"/>
      <c r="DY56" s="47"/>
      <c r="DZ56" s="47"/>
      <c r="EA56" s="47"/>
      <c r="EB56" s="47"/>
      <c r="EC56" s="47"/>
      <c r="ED56" s="47"/>
      <c r="EE56" s="47"/>
      <c r="EF56" s="47"/>
    </row>
    <row r="57" spans="1:136" s="24" customFormat="1" ht="12.75" customHeight="1">
      <c r="A57" s="82">
        <v>1980</v>
      </c>
      <c r="B57" s="83">
        <v>42.832999999999998</v>
      </c>
      <c r="C57" s="83">
        <f t="shared" si="0"/>
        <v>2.5359419139448556</v>
      </c>
      <c r="D57" s="74">
        <v>274670</v>
      </c>
      <c r="E57" s="45">
        <v>0</v>
      </c>
      <c r="F57" s="45">
        <v>11000</v>
      </c>
      <c r="G57" s="45">
        <v>16441</v>
      </c>
      <c r="H57" s="45">
        <v>0</v>
      </c>
      <c r="I57" s="45">
        <v>58981</v>
      </c>
      <c r="J57" s="45">
        <v>96318</v>
      </c>
      <c r="K57" s="45">
        <v>155299</v>
      </c>
      <c r="L57" s="45">
        <v>0</v>
      </c>
      <c r="M57" s="45">
        <v>0</v>
      </c>
      <c r="N57" s="45">
        <v>0</v>
      </c>
      <c r="O57" s="45">
        <v>0</v>
      </c>
      <c r="P57" s="45">
        <v>0</v>
      </c>
      <c r="Q57" s="45">
        <v>0</v>
      </c>
      <c r="R57" s="45">
        <v>0</v>
      </c>
      <c r="S57" s="45">
        <v>0</v>
      </c>
      <c r="T57" s="45">
        <v>0</v>
      </c>
      <c r="U57" s="45">
        <v>0</v>
      </c>
      <c r="V57" s="45">
        <v>0</v>
      </c>
      <c r="W57" s="45">
        <v>0</v>
      </c>
      <c r="X57" s="45">
        <v>8426</v>
      </c>
      <c r="Y57" s="45">
        <v>10263</v>
      </c>
      <c r="Z57" s="45">
        <v>18689</v>
      </c>
      <c r="AA57" s="48">
        <v>16404</v>
      </c>
      <c r="AB57" s="48">
        <v>15596</v>
      </c>
      <c r="AC57" s="45">
        <v>32000</v>
      </c>
      <c r="AD57" s="45">
        <v>0</v>
      </c>
      <c r="AE57" s="45">
        <v>0</v>
      </c>
      <c r="AF57" s="45">
        <v>0</v>
      </c>
      <c r="AG57" s="45">
        <v>0</v>
      </c>
      <c r="AH57" s="45">
        <v>0</v>
      </c>
      <c r="AI57" s="45">
        <v>0</v>
      </c>
      <c r="AJ57" s="45">
        <f t="shared" si="56"/>
        <v>0</v>
      </c>
      <c r="AK57" s="74">
        <v>21818</v>
      </c>
      <c r="AL57" s="52">
        <v>11780</v>
      </c>
      <c r="AM57" s="45">
        <v>190000</v>
      </c>
      <c r="AN57" s="48">
        <v>201780</v>
      </c>
      <c r="AO57" s="74">
        <v>0</v>
      </c>
      <c r="AP57" s="45">
        <v>0</v>
      </c>
      <c r="AQ57" s="45">
        <v>0</v>
      </c>
      <c r="AR57" s="45">
        <v>0</v>
      </c>
      <c r="AS57" s="45">
        <v>0</v>
      </c>
      <c r="AT57" s="45">
        <v>0</v>
      </c>
      <c r="AU57" s="45">
        <v>0</v>
      </c>
      <c r="AV57" s="45">
        <v>0</v>
      </c>
      <c r="AW57" s="45">
        <v>0</v>
      </c>
      <c r="AX57" s="48">
        <v>0</v>
      </c>
      <c r="AY57" s="45">
        <v>0</v>
      </c>
      <c r="AZ57" s="45">
        <v>0</v>
      </c>
      <c r="BA57" s="45">
        <v>0</v>
      </c>
      <c r="BB57" s="45">
        <v>0</v>
      </c>
      <c r="BC57" s="45">
        <v>0</v>
      </c>
      <c r="BD57" s="45">
        <v>0</v>
      </c>
      <c r="BE57" s="45">
        <v>0</v>
      </c>
      <c r="BF57" s="45">
        <v>0</v>
      </c>
      <c r="BG57" s="45">
        <v>0</v>
      </c>
      <c r="BH57" s="45">
        <v>0</v>
      </c>
      <c r="BI57" s="45">
        <v>0</v>
      </c>
      <c r="BJ57" s="45">
        <v>0</v>
      </c>
      <c r="BK57" s="45">
        <v>0</v>
      </c>
      <c r="BL57" s="45">
        <v>0</v>
      </c>
      <c r="BM57" s="45">
        <v>0</v>
      </c>
      <c r="BN57" s="48">
        <v>0</v>
      </c>
      <c r="BO57" s="48">
        <v>0</v>
      </c>
      <c r="BP57" s="45">
        <v>0</v>
      </c>
      <c r="BQ57" s="45">
        <v>0</v>
      </c>
      <c r="BR57" s="45">
        <v>0</v>
      </c>
      <c r="BS57" s="74">
        <f t="shared" si="2"/>
        <v>731697</v>
      </c>
      <c r="BT57" s="45">
        <f t="shared" si="47"/>
        <v>0</v>
      </c>
      <c r="BU57" s="45">
        <f t="shared" si="57"/>
        <v>731697</v>
      </c>
      <c r="BV57" s="48">
        <f t="shared" si="65"/>
        <v>731697</v>
      </c>
      <c r="BW57" s="87">
        <f t="shared" si="6"/>
        <v>397702</v>
      </c>
      <c r="BX57" s="48">
        <f t="shared" si="22"/>
        <v>333995</v>
      </c>
      <c r="BY57" s="48">
        <f t="shared" si="23"/>
        <v>0</v>
      </c>
      <c r="BZ57" s="48">
        <f t="shared" si="7"/>
        <v>731697</v>
      </c>
      <c r="CA57" s="87">
        <f t="shared" si="24"/>
        <v>0</v>
      </c>
      <c r="CB57" s="48">
        <f t="shared" si="58"/>
        <v>0</v>
      </c>
      <c r="CC57" s="48">
        <f t="shared" si="25"/>
        <v>0</v>
      </c>
      <c r="CD57" s="48">
        <f t="shared" si="26"/>
        <v>0</v>
      </c>
      <c r="CE57" s="87">
        <f t="shared" si="27"/>
        <v>397702</v>
      </c>
      <c r="CF57" s="48">
        <f t="shared" si="28"/>
        <v>333995</v>
      </c>
      <c r="CG57" s="48">
        <f t="shared" si="48"/>
        <v>0</v>
      </c>
      <c r="CH57" s="87">
        <f t="shared" si="59"/>
        <v>731697</v>
      </c>
      <c r="CI57" s="87">
        <v>397702</v>
      </c>
      <c r="CJ57" s="48">
        <f t="shared" si="60"/>
        <v>333995</v>
      </c>
      <c r="CK57" s="90">
        <f t="shared" si="61"/>
        <v>0.54353373049226661</v>
      </c>
      <c r="CL57" s="88">
        <f t="shared" si="49"/>
        <v>397702</v>
      </c>
      <c r="CM57" s="44">
        <f t="shared" si="50"/>
        <v>333995</v>
      </c>
      <c r="CN57" s="44">
        <f t="shared" si="62"/>
        <v>731697</v>
      </c>
      <c r="CO57" s="92">
        <f t="shared" si="30"/>
        <v>0.54353373049226661</v>
      </c>
      <c r="CP57" s="88">
        <f t="shared" si="31"/>
        <v>102826</v>
      </c>
      <c r="CQ57" s="52">
        <f t="shared" si="32"/>
        <v>111914</v>
      </c>
      <c r="CR57" s="52">
        <f t="shared" si="63"/>
        <v>214740</v>
      </c>
      <c r="CS57" s="111">
        <f t="shared" si="43"/>
        <v>0.47883952686970288</v>
      </c>
      <c r="CT57" s="88">
        <f t="shared" si="33"/>
        <v>294876</v>
      </c>
      <c r="CU57" s="52">
        <f t="shared" si="34"/>
        <v>222081</v>
      </c>
      <c r="CV57" s="52">
        <f t="shared" si="64"/>
        <v>516957</v>
      </c>
      <c r="CW57" s="91">
        <f t="shared" si="35"/>
        <v>0.57040720988399418</v>
      </c>
      <c r="CX57" s="88">
        <f t="shared" si="51"/>
        <v>385922</v>
      </c>
      <c r="CY57" s="44">
        <f t="shared" si="52"/>
        <v>122177</v>
      </c>
      <c r="CZ57" s="44">
        <f t="shared" si="53"/>
        <v>508099</v>
      </c>
      <c r="DA57" s="122">
        <f t="array" ref="DA57:DB57">CX57:CY57/CZ57</f>
        <v>0.75954095560117219</v>
      </c>
      <c r="DB57" s="122">
        <v>0.24045904439882779</v>
      </c>
      <c r="DC57" s="88">
        <f t="shared" si="38"/>
        <v>11780</v>
      </c>
      <c r="DD57" s="44">
        <f t="shared" si="39"/>
        <v>211818</v>
      </c>
      <c r="DE57" s="44">
        <f t="shared" si="54"/>
        <v>223598</v>
      </c>
      <c r="DF57" s="122">
        <f t="array" ref="DF57:DG57">DC57:DD57/DE57</f>
        <v>5.2683834381345093E-2</v>
      </c>
      <c r="DG57" s="122">
        <v>0.94731616561865495</v>
      </c>
      <c r="DH57" s="88">
        <f t="shared" si="21"/>
        <v>397702</v>
      </c>
      <c r="DI57" s="44">
        <f t="shared" si="41"/>
        <v>333995</v>
      </c>
      <c r="DJ57" s="44">
        <f t="shared" si="55"/>
        <v>731697</v>
      </c>
      <c r="DK57" s="122">
        <f t="array" ref="DK57:DL57">DH57:DI57/DJ57</f>
        <v>0.54353373049226661</v>
      </c>
      <c r="DL57" s="122">
        <v>0.45646626950773339</v>
      </c>
      <c r="DM57" s="47"/>
      <c r="DN57" s="47"/>
      <c r="DO57" s="47"/>
      <c r="DP57" s="47"/>
      <c r="DQ57" s="47"/>
      <c r="DR57" s="47"/>
      <c r="DS57" s="47"/>
      <c r="DT57" s="47"/>
      <c r="DU57" s="47"/>
      <c r="DV57" s="47"/>
      <c r="DW57" s="47"/>
      <c r="DX57" s="47"/>
      <c r="DY57" s="47"/>
      <c r="DZ57" s="47"/>
      <c r="EA57" s="47"/>
      <c r="EB57" s="47"/>
      <c r="EC57" s="47"/>
      <c r="ED57" s="47"/>
      <c r="EE57" s="47"/>
      <c r="EF57" s="47"/>
    </row>
    <row r="58" spans="1:136" s="24" customFormat="1" ht="12.75" customHeight="1">
      <c r="A58" s="82">
        <v>1981</v>
      </c>
      <c r="B58" s="83">
        <v>46.837000000000003</v>
      </c>
      <c r="C58" s="83">
        <f t="shared" si="0"/>
        <v>2.3191493904391827</v>
      </c>
      <c r="D58" s="74">
        <v>311863</v>
      </c>
      <c r="E58" s="45">
        <v>0</v>
      </c>
      <c r="F58" s="45">
        <v>10813</v>
      </c>
      <c r="G58" s="45">
        <v>18323</v>
      </c>
      <c r="H58" s="45">
        <v>0</v>
      </c>
      <c r="I58" s="45">
        <v>75896</v>
      </c>
      <c r="J58" s="45">
        <v>106628</v>
      </c>
      <c r="K58" s="45">
        <v>182524</v>
      </c>
      <c r="L58" s="45">
        <v>0</v>
      </c>
      <c r="M58" s="45">
        <v>0</v>
      </c>
      <c r="N58" s="45">
        <v>0</v>
      </c>
      <c r="O58" s="45">
        <v>0</v>
      </c>
      <c r="P58" s="45">
        <v>0</v>
      </c>
      <c r="Q58" s="45">
        <v>0</v>
      </c>
      <c r="R58" s="45">
        <v>0</v>
      </c>
      <c r="S58" s="45">
        <v>0</v>
      </c>
      <c r="T58" s="45">
        <v>0</v>
      </c>
      <c r="U58" s="45">
        <v>0</v>
      </c>
      <c r="V58" s="45">
        <v>0</v>
      </c>
      <c r="W58" s="45">
        <v>0</v>
      </c>
      <c r="X58" s="45">
        <v>8817</v>
      </c>
      <c r="Y58" s="45">
        <v>11847</v>
      </c>
      <c r="Z58" s="45">
        <v>20664</v>
      </c>
      <c r="AA58" s="48">
        <v>19701</v>
      </c>
      <c r="AB58" s="48">
        <v>14345</v>
      </c>
      <c r="AC58" s="45">
        <v>34046</v>
      </c>
      <c r="AD58" s="45">
        <v>0</v>
      </c>
      <c r="AE58" s="45">
        <v>0</v>
      </c>
      <c r="AF58" s="45">
        <v>0</v>
      </c>
      <c r="AG58" s="45">
        <v>0</v>
      </c>
      <c r="AH58" s="45">
        <v>0</v>
      </c>
      <c r="AI58" s="45">
        <v>0</v>
      </c>
      <c r="AJ58" s="45">
        <f t="shared" si="56"/>
        <v>0</v>
      </c>
      <c r="AK58" s="74">
        <v>15410</v>
      </c>
      <c r="AL58" s="52">
        <v>11780</v>
      </c>
      <c r="AM58" s="45">
        <v>190000</v>
      </c>
      <c r="AN58" s="48">
        <v>201780</v>
      </c>
      <c r="AO58" s="74">
        <v>0</v>
      </c>
      <c r="AP58" s="45">
        <v>0</v>
      </c>
      <c r="AQ58" s="45">
        <v>0</v>
      </c>
      <c r="AR58" s="45">
        <v>0</v>
      </c>
      <c r="AS58" s="45">
        <v>0</v>
      </c>
      <c r="AT58" s="45">
        <v>0</v>
      </c>
      <c r="AU58" s="45">
        <v>0</v>
      </c>
      <c r="AV58" s="45">
        <v>0</v>
      </c>
      <c r="AW58" s="45">
        <v>0</v>
      </c>
      <c r="AX58" s="48">
        <v>0</v>
      </c>
      <c r="AY58" s="45">
        <v>0</v>
      </c>
      <c r="AZ58" s="45">
        <v>0</v>
      </c>
      <c r="BA58" s="45">
        <v>0</v>
      </c>
      <c r="BB58" s="45">
        <v>0</v>
      </c>
      <c r="BC58" s="45">
        <v>0</v>
      </c>
      <c r="BD58" s="45">
        <v>0</v>
      </c>
      <c r="BE58" s="45">
        <v>0</v>
      </c>
      <c r="BF58" s="45">
        <v>0</v>
      </c>
      <c r="BG58" s="45">
        <v>0</v>
      </c>
      <c r="BH58" s="45">
        <v>0</v>
      </c>
      <c r="BI58" s="45">
        <v>0</v>
      </c>
      <c r="BJ58" s="45">
        <v>0</v>
      </c>
      <c r="BK58" s="45">
        <v>0</v>
      </c>
      <c r="BL58" s="45">
        <v>0</v>
      </c>
      <c r="BM58" s="45">
        <v>0</v>
      </c>
      <c r="BN58" s="48">
        <v>0</v>
      </c>
      <c r="BO58" s="48">
        <v>0</v>
      </c>
      <c r="BP58" s="45">
        <v>0</v>
      </c>
      <c r="BQ58" s="45">
        <v>0</v>
      </c>
      <c r="BR58" s="45">
        <v>0</v>
      </c>
      <c r="BS58" s="74">
        <f t="shared" si="2"/>
        <v>795423</v>
      </c>
      <c r="BT58" s="45">
        <f t="shared" si="47"/>
        <v>0</v>
      </c>
      <c r="BU58" s="45">
        <f t="shared" si="57"/>
        <v>795423</v>
      </c>
      <c r="BV58" s="48">
        <f t="shared" si="65"/>
        <v>795423</v>
      </c>
      <c r="BW58" s="87">
        <f t="shared" si="6"/>
        <v>457193</v>
      </c>
      <c r="BX58" s="48">
        <f t="shared" si="22"/>
        <v>338230</v>
      </c>
      <c r="BY58" s="48">
        <f t="shared" si="23"/>
        <v>0</v>
      </c>
      <c r="BZ58" s="48">
        <f t="shared" si="7"/>
        <v>795423</v>
      </c>
      <c r="CA58" s="87">
        <f t="shared" si="24"/>
        <v>0</v>
      </c>
      <c r="CB58" s="48">
        <f t="shared" si="58"/>
        <v>0</v>
      </c>
      <c r="CC58" s="48">
        <f t="shared" si="25"/>
        <v>0</v>
      </c>
      <c r="CD58" s="48">
        <f t="shared" si="26"/>
        <v>0</v>
      </c>
      <c r="CE58" s="87">
        <f t="shared" si="27"/>
        <v>457193</v>
      </c>
      <c r="CF58" s="48">
        <f t="shared" si="28"/>
        <v>338230</v>
      </c>
      <c r="CG58" s="48">
        <f t="shared" si="48"/>
        <v>0</v>
      </c>
      <c r="CH58" s="87">
        <f t="shared" si="59"/>
        <v>795423</v>
      </c>
      <c r="CI58" s="87">
        <v>457193</v>
      </c>
      <c r="CJ58" s="48">
        <f t="shared" si="60"/>
        <v>338230</v>
      </c>
      <c r="CK58" s="90">
        <f t="shared" si="61"/>
        <v>0.57477970840672199</v>
      </c>
      <c r="CL58" s="88">
        <f t="shared" si="49"/>
        <v>457193</v>
      </c>
      <c r="CM58" s="44">
        <f t="shared" si="50"/>
        <v>338230</v>
      </c>
      <c r="CN58" s="44">
        <f t="shared" si="62"/>
        <v>795423</v>
      </c>
      <c r="CO58" s="92">
        <f t="shared" si="30"/>
        <v>0.57477970840672199</v>
      </c>
      <c r="CP58" s="88">
        <f t="shared" si="31"/>
        <v>124733</v>
      </c>
      <c r="CQ58" s="52">
        <f t="shared" si="32"/>
        <v>120973</v>
      </c>
      <c r="CR58" s="52">
        <f t="shared" si="63"/>
        <v>245706</v>
      </c>
      <c r="CS58" s="111">
        <f t="shared" si="43"/>
        <v>0.50765142080372483</v>
      </c>
      <c r="CT58" s="88">
        <f t="shared" si="33"/>
        <v>332460</v>
      </c>
      <c r="CU58" s="52">
        <f t="shared" si="34"/>
        <v>217257</v>
      </c>
      <c r="CV58" s="52">
        <f t="shared" si="64"/>
        <v>549717</v>
      </c>
      <c r="CW58" s="91">
        <f t="shared" si="35"/>
        <v>0.60478391608773241</v>
      </c>
      <c r="CX58" s="88">
        <f t="shared" si="51"/>
        <v>445413</v>
      </c>
      <c r="CY58" s="44">
        <f t="shared" si="52"/>
        <v>132820</v>
      </c>
      <c r="CZ58" s="44">
        <f t="shared" si="53"/>
        <v>578233</v>
      </c>
      <c r="DA58" s="122">
        <f t="array" ref="DA58:DB58">CX58:CY58/CZ58</f>
        <v>0.77030020770173957</v>
      </c>
      <c r="DB58" s="122">
        <v>0.2296997922982604</v>
      </c>
      <c r="DC58" s="88">
        <f t="shared" si="38"/>
        <v>11780</v>
      </c>
      <c r="DD58" s="44">
        <f t="shared" si="39"/>
        <v>205410</v>
      </c>
      <c r="DE58" s="44">
        <f t="shared" si="54"/>
        <v>217190</v>
      </c>
      <c r="DF58" s="122">
        <f t="array" ref="DF58:DG58">DC58:DD58/DE58</f>
        <v>5.4238224595975874E-2</v>
      </c>
      <c r="DG58" s="122">
        <v>0.94576177540402417</v>
      </c>
      <c r="DH58" s="88">
        <f t="shared" si="21"/>
        <v>457193</v>
      </c>
      <c r="DI58" s="44">
        <f t="shared" si="41"/>
        <v>338230</v>
      </c>
      <c r="DJ58" s="44">
        <f t="shared" si="55"/>
        <v>795423</v>
      </c>
      <c r="DK58" s="122">
        <f t="array" ref="DK58:DL58">DH58:DI58/DJ58</f>
        <v>0.57477970840672199</v>
      </c>
      <c r="DL58" s="122">
        <v>0.42522029159327807</v>
      </c>
      <c r="DM58" s="47"/>
      <c r="DN58" s="47"/>
      <c r="DO58" s="47"/>
      <c r="DP58" s="47"/>
      <c r="DQ58" s="47"/>
      <c r="DR58" s="47"/>
      <c r="DS58" s="47"/>
      <c r="DT58" s="47"/>
      <c r="DU58" s="47"/>
      <c r="DV58" s="47"/>
      <c r="DW58" s="47"/>
      <c r="DX58" s="47"/>
      <c r="DY58" s="47"/>
      <c r="DZ58" s="47"/>
      <c r="EA58" s="47"/>
      <c r="EB58" s="47"/>
      <c r="EC58" s="47"/>
      <c r="ED58" s="47"/>
      <c r="EE58" s="47"/>
      <c r="EF58" s="47"/>
    </row>
    <row r="59" spans="1:136" s="24" customFormat="1" ht="12.75" customHeight="1">
      <c r="A59" s="82">
        <v>1982</v>
      </c>
      <c r="B59" s="83">
        <v>49.741</v>
      </c>
      <c r="C59" s="83">
        <f t="shared" si="0"/>
        <v>2.1837518345027243</v>
      </c>
      <c r="D59" s="74">
        <v>310809</v>
      </c>
      <c r="E59" s="45">
        <v>0</v>
      </c>
      <c r="F59" s="45">
        <v>8690</v>
      </c>
      <c r="G59" s="45">
        <v>15500</v>
      </c>
      <c r="H59" s="45">
        <v>0</v>
      </c>
      <c r="I59" s="45">
        <v>75985</v>
      </c>
      <c r="J59" s="45">
        <v>108060</v>
      </c>
      <c r="K59" s="45">
        <v>184045</v>
      </c>
      <c r="L59" s="45">
        <v>0</v>
      </c>
      <c r="M59" s="45">
        <v>0</v>
      </c>
      <c r="N59" s="45">
        <v>0</v>
      </c>
      <c r="O59" s="45">
        <v>0</v>
      </c>
      <c r="P59" s="45">
        <v>0</v>
      </c>
      <c r="Q59" s="45">
        <v>0</v>
      </c>
      <c r="R59" s="45">
        <v>0</v>
      </c>
      <c r="S59" s="45">
        <v>0</v>
      </c>
      <c r="T59" s="45">
        <v>0</v>
      </c>
      <c r="U59" s="45">
        <v>0</v>
      </c>
      <c r="V59" s="45">
        <v>0</v>
      </c>
      <c r="W59" s="45">
        <v>0</v>
      </c>
      <c r="X59" s="45">
        <v>9554</v>
      </c>
      <c r="Y59" s="45">
        <v>11946</v>
      </c>
      <c r="Z59" s="45">
        <v>21500</v>
      </c>
      <c r="AA59" s="48">
        <v>14526</v>
      </c>
      <c r="AB59" s="48">
        <v>11974</v>
      </c>
      <c r="AC59" s="45">
        <v>26500</v>
      </c>
      <c r="AD59" s="45">
        <v>0</v>
      </c>
      <c r="AE59" s="45">
        <v>0</v>
      </c>
      <c r="AF59" s="45">
        <v>0</v>
      </c>
      <c r="AG59" s="45">
        <v>0</v>
      </c>
      <c r="AH59" s="45">
        <v>0</v>
      </c>
      <c r="AI59" s="45">
        <v>0</v>
      </c>
      <c r="AJ59" s="45">
        <f t="shared" si="56"/>
        <v>0</v>
      </c>
      <c r="AK59" s="74">
        <v>4251</v>
      </c>
      <c r="AL59" s="52">
        <v>11780</v>
      </c>
      <c r="AM59" s="45">
        <v>190000</v>
      </c>
      <c r="AN59" s="48">
        <v>201780</v>
      </c>
      <c r="AO59" s="74">
        <v>0</v>
      </c>
      <c r="AP59" s="45">
        <v>0</v>
      </c>
      <c r="AQ59" s="45">
        <v>0</v>
      </c>
      <c r="AR59" s="45">
        <v>0</v>
      </c>
      <c r="AS59" s="45">
        <v>0</v>
      </c>
      <c r="AT59" s="45">
        <v>0</v>
      </c>
      <c r="AU59" s="45">
        <v>0</v>
      </c>
      <c r="AV59" s="45">
        <v>0</v>
      </c>
      <c r="AW59" s="45">
        <v>0</v>
      </c>
      <c r="AX59" s="48">
        <v>0</v>
      </c>
      <c r="AY59" s="45">
        <v>0</v>
      </c>
      <c r="AZ59" s="45">
        <v>0</v>
      </c>
      <c r="BA59" s="45">
        <v>0</v>
      </c>
      <c r="BB59" s="45">
        <v>0</v>
      </c>
      <c r="BC59" s="45">
        <v>0</v>
      </c>
      <c r="BD59" s="45">
        <v>0</v>
      </c>
      <c r="BE59" s="45">
        <v>0</v>
      </c>
      <c r="BF59" s="45">
        <v>0</v>
      </c>
      <c r="BG59" s="45">
        <v>0</v>
      </c>
      <c r="BH59" s="45">
        <v>0</v>
      </c>
      <c r="BI59" s="45">
        <v>0</v>
      </c>
      <c r="BJ59" s="45">
        <v>0</v>
      </c>
      <c r="BK59" s="45">
        <v>0</v>
      </c>
      <c r="BL59" s="45">
        <v>0</v>
      </c>
      <c r="BM59" s="45">
        <v>0</v>
      </c>
      <c r="BN59" s="48">
        <v>0</v>
      </c>
      <c r="BO59" s="48">
        <v>0</v>
      </c>
      <c r="BP59" s="45">
        <v>0</v>
      </c>
      <c r="BQ59" s="45">
        <v>0</v>
      </c>
      <c r="BR59" s="45">
        <v>0</v>
      </c>
      <c r="BS59" s="74">
        <f t="shared" si="2"/>
        <v>773075</v>
      </c>
      <c r="BT59" s="45">
        <f t="shared" si="47"/>
        <v>0</v>
      </c>
      <c r="BU59" s="45">
        <f t="shared" si="57"/>
        <v>773075</v>
      </c>
      <c r="BV59" s="48">
        <f t="shared" si="65"/>
        <v>773075</v>
      </c>
      <c r="BW59" s="87">
        <f t="shared" si="6"/>
        <v>446844</v>
      </c>
      <c r="BX59" s="48">
        <f t="shared" si="22"/>
        <v>326231</v>
      </c>
      <c r="BY59" s="48">
        <f t="shared" si="23"/>
        <v>0</v>
      </c>
      <c r="BZ59" s="48">
        <f t="shared" si="7"/>
        <v>773075</v>
      </c>
      <c r="CA59" s="87">
        <f t="shared" si="24"/>
        <v>0</v>
      </c>
      <c r="CB59" s="48">
        <f t="shared" si="58"/>
        <v>0</v>
      </c>
      <c r="CC59" s="48">
        <f t="shared" si="25"/>
        <v>0</v>
      </c>
      <c r="CD59" s="48">
        <f t="shared" si="26"/>
        <v>0</v>
      </c>
      <c r="CE59" s="87">
        <f t="shared" si="27"/>
        <v>446844</v>
      </c>
      <c r="CF59" s="48">
        <f t="shared" si="28"/>
        <v>326231</v>
      </c>
      <c r="CG59" s="48">
        <f t="shared" si="48"/>
        <v>0</v>
      </c>
      <c r="CH59" s="87">
        <f t="shared" si="59"/>
        <v>773075</v>
      </c>
      <c r="CI59" s="87">
        <v>446844</v>
      </c>
      <c r="CJ59" s="48">
        <f t="shared" si="60"/>
        <v>326231</v>
      </c>
      <c r="CK59" s="90">
        <f t="shared" si="61"/>
        <v>0.57800860201144777</v>
      </c>
      <c r="CL59" s="88">
        <f t="shared" si="49"/>
        <v>446844</v>
      </c>
      <c r="CM59" s="44">
        <f t="shared" si="50"/>
        <v>326231</v>
      </c>
      <c r="CN59" s="44">
        <f t="shared" si="62"/>
        <v>773075</v>
      </c>
      <c r="CO59" s="92">
        <f t="shared" si="30"/>
        <v>0.57800860201144777</v>
      </c>
      <c r="CP59" s="88">
        <f t="shared" si="31"/>
        <v>114701</v>
      </c>
      <c r="CQ59" s="52">
        <f t="shared" si="32"/>
        <v>120034</v>
      </c>
      <c r="CR59" s="52">
        <f t="shared" si="63"/>
        <v>234735</v>
      </c>
      <c r="CS59" s="111">
        <f t="shared" si="43"/>
        <v>0.48864038170703133</v>
      </c>
      <c r="CT59" s="88">
        <f t="shared" si="33"/>
        <v>332143</v>
      </c>
      <c r="CU59" s="52">
        <f t="shared" si="34"/>
        <v>206197</v>
      </c>
      <c r="CV59" s="52">
        <f t="shared" si="64"/>
        <v>538340</v>
      </c>
      <c r="CW59" s="91">
        <f t="shared" si="35"/>
        <v>0.61697626035590891</v>
      </c>
      <c r="CX59" s="88">
        <f t="shared" si="51"/>
        <v>435064</v>
      </c>
      <c r="CY59" s="44">
        <f t="shared" si="52"/>
        <v>131980</v>
      </c>
      <c r="CZ59" s="44">
        <f t="shared" si="53"/>
        <v>567044</v>
      </c>
      <c r="DA59" s="122">
        <f t="array" ref="DA59:DB59">CX59:CY59/CZ59</f>
        <v>0.76724910236242694</v>
      </c>
      <c r="DB59" s="122">
        <v>0.23275089763757309</v>
      </c>
      <c r="DC59" s="88">
        <f t="shared" si="38"/>
        <v>11780</v>
      </c>
      <c r="DD59" s="44">
        <f t="shared" si="39"/>
        <v>194251</v>
      </c>
      <c r="DE59" s="44">
        <f t="shared" si="54"/>
        <v>206031</v>
      </c>
      <c r="DF59" s="122">
        <f t="array" ref="DF59:DG59">DC59:DD59/DE59</f>
        <v>5.7175861884861984E-2</v>
      </c>
      <c r="DG59" s="122">
        <v>0.94282413811513799</v>
      </c>
      <c r="DH59" s="88">
        <f t="shared" si="21"/>
        <v>446844</v>
      </c>
      <c r="DI59" s="44">
        <f t="shared" si="41"/>
        <v>326231</v>
      </c>
      <c r="DJ59" s="44">
        <f t="shared" si="55"/>
        <v>773075</v>
      </c>
      <c r="DK59" s="122">
        <f t="array" ref="DK59:DL59">DH59:DI59/DJ59</f>
        <v>0.57800860201144777</v>
      </c>
      <c r="DL59" s="122">
        <v>0.42199139798855223</v>
      </c>
      <c r="DM59" s="47"/>
      <c r="DN59" s="47"/>
      <c r="DO59" s="47"/>
      <c r="DP59" s="47"/>
      <c r="DQ59" s="47"/>
      <c r="DR59" s="47"/>
      <c r="DS59" s="47"/>
      <c r="DT59" s="47"/>
      <c r="DU59" s="47"/>
      <c r="DV59" s="47"/>
      <c r="DW59" s="47"/>
      <c r="DX59" s="47"/>
      <c r="DY59" s="47"/>
      <c r="DZ59" s="47"/>
      <c r="EA59" s="47"/>
      <c r="EB59" s="47"/>
      <c r="EC59" s="47"/>
      <c r="ED59" s="47"/>
      <c r="EE59" s="47"/>
      <c r="EF59" s="47"/>
    </row>
    <row r="60" spans="1:136" s="24" customFormat="1" ht="12.75" customHeight="1">
      <c r="A60" s="82">
        <v>1983</v>
      </c>
      <c r="B60" s="83">
        <v>51.412999999999997</v>
      </c>
      <c r="C60" s="83">
        <f t="shared" si="0"/>
        <v>2.1127341333903877</v>
      </c>
      <c r="D60" s="74">
        <v>335974</v>
      </c>
      <c r="E60" s="45">
        <v>0</v>
      </c>
      <c r="F60" s="45">
        <v>8877</v>
      </c>
      <c r="G60" s="45">
        <v>16419</v>
      </c>
      <c r="H60" s="45">
        <v>0</v>
      </c>
      <c r="I60" s="45">
        <v>101575</v>
      </c>
      <c r="J60" s="45">
        <v>183350</v>
      </c>
      <c r="K60" s="45">
        <v>284925</v>
      </c>
      <c r="L60" s="45">
        <v>0</v>
      </c>
      <c r="M60" s="45">
        <v>0</v>
      </c>
      <c r="N60" s="45">
        <v>0</v>
      </c>
      <c r="O60" s="45">
        <v>1.2607777777777785E-6</v>
      </c>
      <c r="P60" s="45">
        <v>1.1347000000000005E-5</v>
      </c>
      <c r="Q60" s="45">
        <v>1.2607777777777784E-5</v>
      </c>
      <c r="R60" s="45">
        <v>0</v>
      </c>
      <c r="S60" s="45">
        <v>0</v>
      </c>
      <c r="T60" s="45">
        <v>0</v>
      </c>
      <c r="U60" s="45">
        <v>10</v>
      </c>
      <c r="V60" s="45">
        <v>8790</v>
      </c>
      <c r="W60" s="45">
        <v>8800</v>
      </c>
      <c r="X60" s="45">
        <v>9100</v>
      </c>
      <c r="Y60" s="45">
        <v>12215</v>
      </c>
      <c r="Z60" s="45">
        <v>21315</v>
      </c>
      <c r="AA60" s="48">
        <v>16309</v>
      </c>
      <c r="AB60" s="48">
        <v>14435</v>
      </c>
      <c r="AC60" s="45">
        <v>30744</v>
      </c>
      <c r="AD60" s="45">
        <v>0</v>
      </c>
      <c r="AE60" s="45">
        <v>0</v>
      </c>
      <c r="AF60" s="45">
        <v>0</v>
      </c>
      <c r="AG60" s="45">
        <v>0</v>
      </c>
      <c r="AH60" s="45">
        <v>0</v>
      </c>
      <c r="AI60" s="45">
        <v>0</v>
      </c>
      <c r="AJ60" s="45">
        <f t="shared" si="56"/>
        <v>0</v>
      </c>
      <c r="AK60" s="74">
        <v>10300</v>
      </c>
      <c r="AL60" s="52">
        <v>11037</v>
      </c>
      <c r="AM60" s="45">
        <v>190000</v>
      </c>
      <c r="AN60" s="48">
        <v>201037</v>
      </c>
      <c r="AO60" s="74">
        <v>0</v>
      </c>
      <c r="AP60" s="45">
        <v>0</v>
      </c>
      <c r="AQ60" s="45">
        <v>0</v>
      </c>
      <c r="AR60" s="45">
        <v>0</v>
      </c>
      <c r="AS60" s="45">
        <v>0</v>
      </c>
      <c r="AT60" s="45">
        <v>0</v>
      </c>
      <c r="AU60" s="45">
        <v>0</v>
      </c>
      <c r="AV60" s="45">
        <v>0</v>
      </c>
      <c r="AW60" s="45">
        <v>0</v>
      </c>
      <c r="AX60" s="48">
        <v>0</v>
      </c>
      <c r="AY60" s="45">
        <v>0</v>
      </c>
      <c r="AZ60" s="45">
        <v>0</v>
      </c>
      <c r="BA60" s="45">
        <v>0</v>
      </c>
      <c r="BB60" s="45">
        <v>0</v>
      </c>
      <c r="BC60" s="45">
        <v>0</v>
      </c>
      <c r="BD60" s="45">
        <v>0</v>
      </c>
      <c r="BE60" s="45">
        <v>0</v>
      </c>
      <c r="BF60" s="45">
        <v>0</v>
      </c>
      <c r="BG60" s="45">
        <v>0</v>
      </c>
      <c r="BH60" s="45">
        <v>0</v>
      </c>
      <c r="BI60" s="45">
        <v>0</v>
      </c>
      <c r="BJ60" s="45">
        <v>0</v>
      </c>
      <c r="BK60" s="45">
        <v>0</v>
      </c>
      <c r="BL60" s="45">
        <v>0</v>
      </c>
      <c r="BM60" s="45">
        <v>0</v>
      </c>
      <c r="BN60" s="48">
        <v>0</v>
      </c>
      <c r="BO60" s="48">
        <v>0</v>
      </c>
      <c r="BP60" s="45">
        <v>0</v>
      </c>
      <c r="BQ60" s="45">
        <v>0</v>
      </c>
      <c r="BR60" s="45">
        <v>0</v>
      </c>
      <c r="BS60" s="74">
        <f t="shared" si="2"/>
        <v>918391.00001260778</v>
      </c>
      <c r="BT60" s="45">
        <f t="shared" si="47"/>
        <v>0</v>
      </c>
      <c r="BU60" s="45">
        <f t="shared" si="57"/>
        <v>918391.00001260778</v>
      </c>
      <c r="BV60" s="48">
        <f t="shared" si="65"/>
        <v>918391.00001260778</v>
      </c>
      <c r="BW60" s="87">
        <f t="shared" si="6"/>
        <v>499301.00000126078</v>
      </c>
      <c r="BX60" s="48">
        <f t="shared" si="22"/>
        <v>419090.000011347</v>
      </c>
      <c r="BY60" s="48">
        <f t="shared" si="23"/>
        <v>0</v>
      </c>
      <c r="BZ60" s="48">
        <f t="shared" si="7"/>
        <v>918391.00001260778</v>
      </c>
      <c r="CA60" s="87">
        <f t="shared" si="24"/>
        <v>0</v>
      </c>
      <c r="CB60" s="48">
        <f t="shared" si="58"/>
        <v>0</v>
      </c>
      <c r="CC60" s="48">
        <f t="shared" si="25"/>
        <v>0</v>
      </c>
      <c r="CD60" s="48">
        <f t="shared" si="26"/>
        <v>0</v>
      </c>
      <c r="CE60" s="87">
        <f t="shared" si="27"/>
        <v>499301.00000126078</v>
      </c>
      <c r="CF60" s="48">
        <f t="shared" si="28"/>
        <v>419090.000011347</v>
      </c>
      <c r="CG60" s="48">
        <f t="shared" si="48"/>
        <v>0</v>
      </c>
      <c r="CH60" s="87">
        <f t="shared" si="59"/>
        <v>918391.00001260778</v>
      </c>
      <c r="CI60" s="87">
        <v>499301.00000126078</v>
      </c>
      <c r="CJ60" s="48">
        <f t="shared" si="60"/>
        <v>419090.000011347</v>
      </c>
      <c r="CK60" s="90">
        <f t="shared" si="61"/>
        <v>0.54366930859993867</v>
      </c>
      <c r="CL60" s="88">
        <f t="shared" si="49"/>
        <v>499301.00000126078</v>
      </c>
      <c r="CM60" s="44">
        <f t="shared" si="50"/>
        <v>419090.000011347</v>
      </c>
      <c r="CN60" s="44">
        <f t="shared" si="62"/>
        <v>918391.00001260778</v>
      </c>
      <c r="CO60" s="92">
        <f t="shared" si="30"/>
        <v>0.54366930859993867</v>
      </c>
      <c r="CP60" s="88">
        <f t="shared" si="31"/>
        <v>143180</v>
      </c>
      <c r="CQ60" s="52">
        <f t="shared" si="32"/>
        <v>197785</v>
      </c>
      <c r="CR60" s="52">
        <f t="shared" si="63"/>
        <v>340965</v>
      </c>
      <c r="CS60" s="111">
        <f t="shared" si="43"/>
        <v>0.41992579883565762</v>
      </c>
      <c r="CT60" s="88">
        <f t="shared" si="33"/>
        <v>356121.00000126078</v>
      </c>
      <c r="CU60" s="52">
        <f t="shared" si="34"/>
        <v>221305.000011347</v>
      </c>
      <c r="CV60" s="52">
        <f t="shared" si="64"/>
        <v>577426.00001260778</v>
      </c>
      <c r="CW60" s="91">
        <f t="shared" si="35"/>
        <v>0.61673876824646812</v>
      </c>
      <c r="CX60" s="88">
        <f t="shared" si="51"/>
        <v>488254</v>
      </c>
      <c r="CY60" s="44">
        <f t="shared" si="52"/>
        <v>210000</v>
      </c>
      <c r="CZ60" s="44">
        <f t="shared" si="53"/>
        <v>698254</v>
      </c>
      <c r="DA60" s="122">
        <f t="array" ref="DA60:DB60">CX60:CY60/CZ60</f>
        <v>0.69924984318027539</v>
      </c>
      <c r="DB60" s="122">
        <v>0.30075015681972461</v>
      </c>
      <c r="DC60" s="88">
        <f t="shared" si="38"/>
        <v>11047.000001260778</v>
      </c>
      <c r="DD60" s="44">
        <f t="shared" si="39"/>
        <v>209090.000011347</v>
      </c>
      <c r="DE60" s="44">
        <f t="shared" si="54"/>
        <v>220137.00001260778</v>
      </c>
      <c r="DF60" s="122">
        <f t="array" ref="DF60:DG60">DC60:DD60/DE60</f>
        <v>5.0182386425853397E-2</v>
      </c>
      <c r="DG60" s="122">
        <v>0.94981761357414662</v>
      </c>
      <c r="DH60" s="88">
        <f t="shared" si="21"/>
        <v>499301.00000126078</v>
      </c>
      <c r="DI60" s="44">
        <f t="shared" si="41"/>
        <v>419090.000011347</v>
      </c>
      <c r="DJ60" s="44">
        <f t="shared" si="55"/>
        <v>918391.00001260778</v>
      </c>
      <c r="DK60" s="122">
        <f t="array" ref="DK60:DL60">DH60:DI60/DJ60</f>
        <v>0.54366930859993867</v>
      </c>
      <c r="DL60" s="122">
        <v>0.45633069140006127</v>
      </c>
      <c r="DM60" s="47"/>
      <c r="DN60" s="47"/>
      <c r="DO60" s="47"/>
      <c r="DP60" s="47"/>
      <c r="DQ60" s="47"/>
      <c r="DR60" s="47"/>
      <c r="DS60" s="47"/>
      <c r="DT60" s="47"/>
      <c r="DU60" s="47"/>
      <c r="DV60" s="47"/>
      <c r="DW60" s="47"/>
      <c r="DX60" s="47"/>
      <c r="DY60" s="47"/>
      <c r="DZ60" s="47"/>
      <c r="EA60" s="47"/>
      <c r="EB60" s="47"/>
      <c r="EC60" s="47"/>
      <c r="ED60" s="47"/>
      <c r="EE60" s="47"/>
      <c r="EF60" s="47"/>
    </row>
    <row r="61" spans="1:136" s="24" customFormat="1" ht="12.75" customHeight="1">
      <c r="A61" s="82">
        <v>1984</v>
      </c>
      <c r="B61" s="83">
        <v>52.69</v>
      </c>
      <c r="C61" s="83">
        <f t="shared" si="0"/>
        <v>2.0615297020307461</v>
      </c>
      <c r="D61" s="74">
        <v>355085</v>
      </c>
      <c r="E61" s="45">
        <v>0</v>
      </c>
      <c r="F61" s="45">
        <v>8675</v>
      </c>
      <c r="G61" s="45">
        <v>15619</v>
      </c>
      <c r="H61" s="45">
        <v>0</v>
      </c>
      <c r="I61" s="45">
        <v>75744</v>
      </c>
      <c r="J61" s="45">
        <v>97456</v>
      </c>
      <c r="K61" s="45">
        <v>173200</v>
      </c>
      <c r="L61" s="45">
        <v>0</v>
      </c>
      <c r="M61" s="45">
        <v>0</v>
      </c>
      <c r="N61" s="45">
        <v>0</v>
      </c>
      <c r="O61" s="45">
        <v>1234.5555555432102</v>
      </c>
      <c r="P61" s="45">
        <v>11110.999999888889</v>
      </c>
      <c r="Q61" s="45">
        <v>12345.5555554321</v>
      </c>
      <c r="R61" s="45">
        <v>0</v>
      </c>
      <c r="S61" s="45">
        <v>0</v>
      </c>
      <c r="T61" s="45">
        <v>0</v>
      </c>
      <c r="U61" s="45">
        <v>10</v>
      </c>
      <c r="V61" s="45">
        <v>8790</v>
      </c>
      <c r="W61" s="45">
        <v>8800</v>
      </c>
      <c r="X61" s="45">
        <v>8950</v>
      </c>
      <c r="Y61" s="45">
        <v>12365</v>
      </c>
      <c r="Z61" s="45">
        <v>21315</v>
      </c>
      <c r="AA61" s="48">
        <v>16332</v>
      </c>
      <c r="AB61" s="48">
        <v>9668</v>
      </c>
      <c r="AC61" s="45">
        <v>26000</v>
      </c>
      <c r="AD61" s="45">
        <v>0</v>
      </c>
      <c r="AE61" s="45">
        <v>0</v>
      </c>
      <c r="AF61" s="45">
        <v>0</v>
      </c>
      <c r="AG61" s="45">
        <v>0</v>
      </c>
      <c r="AH61" s="45">
        <v>0</v>
      </c>
      <c r="AI61" s="45">
        <v>0</v>
      </c>
      <c r="AJ61" s="45">
        <f t="shared" si="56"/>
        <v>0</v>
      </c>
      <c r="AK61" s="74">
        <v>14000</v>
      </c>
      <c r="AL61" s="52">
        <v>11152</v>
      </c>
      <c r="AM61" s="45">
        <v>190000</v>
      </c>
      <c r="AN61" s="48">
        <v>201152</v>
      </c>
      <c r="AO61" s="74">
        <v>0</v>
      </c>
      <c r="AP61" s="45">
        <v>0</v>
      </c>
      <c r="AQ61" s="45">
        <v>0</v>
      </c>
      <c r="AR61" s="45">
        <v>0</v>
      </c>
      <c r="AS61" s="45">
        <v>0</v>
      </c>
      <c r="AT61" s="45">
        <v>0</v>
      </c>
      <c r="AU61" s="45">
        <v>0</v>
      </c>
      <c r="AV61" s="45">
        <v>0</v>
      </c>
      <c r="AW61" s="45">
        <v>0</v>
      </c>
      <c r="AX61" s="48">
        <v>0</v>
      </c>
      <c r="AY61" s="45">
        <v>0</v>
      </c>
      <c r="AZ61" s="45">
        <v>0</v>
      </c>
      <c r="BA61" s="45">
        <v>0</v>
      </c>
      <c r="BB61" s="45">
        <v>0</v>
      </c>
      <c r="BC61" s="45">
        <v>0</v>
      </c>
      <c r="BD61" s="45">
        <v>0</v>
      </c>
      <c r="BE61" s="45">
        <v>0</v>
      </c>
      <c r="BF61" s="45">
        <v>0</v>
      </c>
      <c r="BG61" s="45">
        <v>0</v>
      </c>
      <c r="BH61" s="45">
        <v>0</v>
      </c>
      <c r="BI61" s="45">
        <v>0</v>
      </c>
      <c r="BJ61" s="45">
        <v>0</v>
      </c>
      <c r="BK61" s="45">
        <v>0</v>
      </c>
      <c r="BL61" s="45">
        <v>0</v>
      </c>
      <c r="BM61" s="45">
        <v>0</v>
      </c>
      <c r="BN61" s="48">
        <v>0</v>
      </c>
      <c r="BO61" s="48">
        <v>0</v>
      </c>
      <c r="BP61" s="45">
        <v>0</v>
      </c>
      <c r="BQ61" s="45">
        <v>0</v>
      </c>
      <c r="BR61" s="45">
        <v>0</v>
      </c>
      <c r="BS61" s="74">
        <f t="shared" si="2"/>
        <v>836191.5555554321</v>
      </c>
      <c r="BT61" s="45">
        <f t="shared" si="47"/>
        <v>0</v>
      </c>
      <c r="BU61" s="45">
        <f t="shared" si="57"/>
        <v>836191.5555554321</v>
      </c>
      <c r="BV61" s="48">
        <f t="shared" si="65"/>
        <v>836191.5555554321</v>
      </c>
      <c r="BW61" s="87">
        <f t="shared" si="6"/>
        <v>492801.55555554322</v>
      </c>
      <c r="BX61" s="48">
        <f t="shared" si="22"/>
        <v>343389.99999988888</v>
      </c>
      <c r="BY61" s="48">
        <f t="shared" si="23"/>
        <v>0</v>
      </c>
      <c r="BZ61" s="48">
        <f t="shared" si="7"/>
        <v>836191.5555554321</v>
      </c>
      <c r="CA61" s="87">
        <f t="shared" si="24"/>
        <v>0</v>
      </c>
      <c r="CB61" s="48">
        <f t="shared" si="58"/>
        <v>0</v>
      </c>
      <c r="CC61" s="48">
        <f t="shared" si="25"/>
        <v>0</v>
      </c>
      <c r="CD61" s="48">
        <f t="shared" si="26"/>
        <v>0</v>
      </c>
      <c r="CE61" s="87">
        <f t="shared" si="27"/>
        <v>492801.55555554322</v>
      </c>
      <c r="CF61" s="48">
        <f t="shared" si="28"/>
        <v>343389.99999988888</v>
      </c>
      <c r="CG61" s="48">
        <f t="shared" si="48"/>
        <v>0</v>
      </c>
      <c r="CH61" s="87">
        <f t="shared" si="59"/>
        <v>836191.5555554321</v>
      </c>
      <c r="CI61" s="87">
        <v>492801.55555554322</v>
      </c>
      <c r="CJ61" s="48">
        <f t="shared" si="60"/>
        <v>343389.99999988888</v>
      </c>
      <c r="CK61" s="90">
        <f t="shared" si="61"/>
        <v>0.58934050730541587</v>
      </c>
      <c r="CL61" s="88">
        <f t="shared" si="49"/>
        <v>492801.55555554322</v>
      </c>
      <c r="CM61" s="44">
        <f t="shared" si="50"/>
        <v>343389.99999988888</v>
      </c>
      <c r="CN61" s="44">
        <f t="shared" si="62"/>
        <v>836191.5555554321</v>
      </c>
      <c r="CO61" s="92">
        <f t="shared" si="30"/>
        <v>0.58934050730541587</v>
      </c>
      <c r="CP61" s="88">
        <f t="shared" si="31"/>
        <v>116370</v>
      </c>
      <c r="CQ61" s="52">
        <f t="shared" si="32"/>
        <v>107124</v>
      </c>
      <c r="CR61" s="52">
        <f t="shared" si="63"/>
        <v>223494</v>
      </c>
      <c r="CS61" s="111">
        <f t="shared" si="43"/>
        <v>0.52068511906359904</v>
      </c>
      <c r="CT61" s="88">
        <f t="shared" si="33"/>
        <v>376431.55555554322</v>
      </c>
      <c r="CU61" s="52">
        <f t="shared" si="34"/>
        <v>236265.99999988888</v>
      </c>
      <c r="CV61" s="52">
        <f t="shared" si="64"/>
        <v>612697.5555554321</v>
      </c>
      <c r="CW61" s="91">
        <f t="shared" si="35"/>
        <v>0.6143839683092821</v>
      </c>
      <c r="CX61" s="88">
        <f t="shared" si="51"/>
        <v>480405</v>
      </c>
      <c r="CY61" s="44">
        <f t="shared" si="52"/>
        <v>119489</v>
      </c>
      <c r="CZ61" s="44">
        <f t="shared" si="53"/>
        <v>599894</v>
      </c>
      <c r="DA61" s="122">
        <f t="array" ref="DA61:DB61">CX61:CY61/CZ61</f>
        <v>0.80081647757770535</v>
      </c>
      <c r="DB61" s="122">
        <v>0.19918352242229462</v>
      </c>
      <c r="DC61" s="88">
        <f t="shared" si="38"/>
        <v>12396.555555543222</v>
      </c>
      <c r="DD61" s="44">
        <f t="shared" si="39"/>
        <v>223900.99999988888</v>
      </c>
      <c r="DE61" s="44">
        <f t="shared" si="54"/>
        <v>236297.5555554321</v>
      </c>
      <c r="DF61" s="122">
        <f t="array" ref="DF61:DG61">DC61:DD61/DE61</f>
        <v>5.2461632649581785E-2</v>
      </c>
      <c r="DG61" s="122">
        <v>0.94753836735041819</v>
      </c>
      <c r="DH61" s="88">
        <f t="shared" si="21"/>
        <v>492801.55555554322</v>
      </c>
      <c r="DI61" s="44">
        <f t="shared" si="41"/>
        <v>343389.99999988888</v>
      </c>
      <c r="DJ61" s="44">
        <f t="shared" si="55"/>
        <v>836191.5555554321</v>
      </c>
      <c r="DK61" s="122">
        <f t="array" ref="DK61:DL61">DH61:DI61/DJ61</f>
        <v>0.58934050730541587</v>
      </c>
      <c r="DL61" s="122">
        <v>0.41065949269458407</v>
      </c>
      <c r="DM61" s="47"/>
      <c r="DN61" s="47"/>
      <c r="DO61" s="47"/>
      <c r="DP61" s="47"/>
      <c r="DQ61" s="47"/>
      <c r="DR61" s="47"/>
      <c r="DS61" s="47"/>
      <c r="DT61" s="47"/>
      <c r="DU61" s="47"/>
      <c r="DV61" s="47"/>
      <c r="DW61" s="47"/>
      <c r="DX61" s="47"/>
      <c r="DY61" s="47"/>
      <c r="DZ61" s="47"/>
      <c r="EA61" s="47"/>
      <c r="EB61" s="47"/>
      <c r="EC61" s="47"/>
      <c r="ED61" s="47"/>
      <c r="EE61" s="47"/>
      <c r="EF61" s="47"/>
    </row>
    <row r="62" spans="1:136" s="24" customFormat="1" ht="12.75" customHeight="1">
      <c r="A62" s="82">
        <v>1985</v>
      </c>
      <c r="B62" s="83">
        <v>54.481000000000002</v>
      </c>
      <c r="C62" s="83">
        <f t="shared" si="0"/>
        <v>1.9937592922303187</v>
      </c>
      <c r="D62" s="74">
        <v>364920</v>
      </c>
      <c r="E62" s="45">
        <v>0</v>
      </c>
      <c r="F62" s="45">
        <v>8922</v>
      </c>
      <c r="G62" s="45">
        <v>14906</v>
      </c>
      <c r="H62" s="45">
        <v>0</v>
      </c>
      <c r="I62" s="45">
        <v>76927</v>
      </c>
      <c r="J62" s="45">
        <v>101916</v>
      </c>
      <c r="K62" s="45">
        <v>178843</v>
      </c>
      <c r="L62" s="45">
        <v>0</v>
      </c>
      <c r="M62" s="45">
        <v>0</v>
      </c>
      <c r="N62" s="45">
        <v>0</v>
      </c>
      <c r="O62" s="45">
        <v>1282.1111110982902</v>
      </c>
      <c r="P62" s="45">
        <v>11538.999999884611</v>
      </c>
      <c r="Q62" s="45">
        <v>12821.1111109829</v>
      </c>
      <c r="R62" s="45">
        <v>0</v>
      </c>
      <c r="S62" s="45">
        <v>0</v>
      </c>
      <c r="T62" s="45">
        <v>0</v>
      </c>
      <c r="U62" s="45">
        <v>10</v>
      </c>
      <c r="V62" s="45">
        <v>8790</v>
      </c>
      <c r="W62" s="45">
        <v>8800</v>
      </c>
      <c r="X62" s="45">
        <v>9055</v>
      </c>
      <c r="Y62" s="45">
        <v>12476</v>
      </c>
      <c r="Z62" s="45">
        <v>21531</v>
      </c>
      <c r="AA62" s="48">
        <v>17820</v>
      </c>
      <c r="AB62" s="48">
        <v>8500</v>
      </c>
      <c r="AC62" s="45">
        <v>26320</v>
      </c>
      <c r="AD62" s="45">
        <v>0</v>
      </c>
      <c r="AE62" s="45">
        <v>0</v>
      </c>
      <c r="AF62" s="45">
        <v>0</v>
      </c>
      <c r="AG62" s="45">
        <v>0</v>
      </c>
      <c r="AH62" s="45">
        <v>0</v>
      </c>
      <c r="AI62" s="45">
        <v>0</v>
      </c>
      <c r="AJ62" s="45">
        <f t="shared" si="56"/>
        <v>0</v>
      </c>
      <c r="AK62" s="74">
        <v>10700</v>
      </c>
      <c r="AL62" s="52">
        <v>11151</v>
      </c>
      <c r="AM62" s="45">
        <v>190000</v>
      </c>
      <c r="AN62" s="48">
        <v>201151</v>
      </c>
      <c r="AO62" s="74">
        <v>0</v>
      </c>
      <c r="AP62" s="45">
        <v>0</v>
      </c>
      <c r="AQ62" s="45">
        <v>0</v>
      </c>
      <c r="AR62" s="45">
        <v>0</v>
      </c>
      <c r="AS62" s="45">
        <v>0</v>
      </c>
      <c r="AT62" s="45">
        <v>0</v>
      </c>
      <c r="AU62" s="45">
        <v>0</v>
      </c>
      <c r="AV62" s="45">
        <v>0</v>
      </c>
      <c r="AW62" s="45">
        <v>0</v>
      </c>
      <c r="AX62" s="48">
        <v>0</v>
      </c>
      <c r="AY62" s="45">
        <v>0</v>
      </c>
      <c r="AZ62" s="45">
        <v>0</v>
      </c>
      <c r="BA62" s="45">
        <v>0</v>
      </c>
      <c r="BB62" s="45">
        <v>0</v>
      </c>
      <c r="BC62" s="45">
        <v>0</v>
      </c>
      <c r="BD62" s="45">
        <v>0</v>
      </c>
      <c r="BE62" s="45">
        <v>0</v>
      </c>
      <c r="BF62" s="45">
        <v>0</v>
      </c>
      <c r="BG62" s="45">
        <v>0</v>
      </c>
      <c r="BH62" s="45">
        <v>0</v>
      </c>
      <c r="BI62" s="45">
        <v>0</v>
      </c>
      <c r="BJ62" s="45">
        <v>0</v>
      </c>
      <c r="BK62" s="45">
        <v>0</v>
      </c>
      <c r="BL62" s="45">
        <v>0</v>
      </c>
      <c r="BM62" s="45">
        <v>0</v>
      </c>
      <c r="BN62" s="48">
        <v>0</v>
      </c>
      <c r="BO62" s="48">
        <v>0</v>
      </c>
      <c r="BP62" s="45">
        <v>0</v>
      </c>
      <c r="BQ62" s="45">
        <v>0</v>
      </c>
      <c r="BR62" s="45">
        <v>0</v>
      </c>
      <c r="BS62" s="74">
        <f t="shared" si="2"/>
        <v>848914.11111098295</v>
      </c>
      <c r="BT62" s="45">
        <f t="shared" si="47"/>
        <v>0</v>
      </c>
      <c r="BU62" s="45">
        <f t="shared" si="57"/>
        <v>848914.11111098295</v>
      </c>
      <c r="BV62" s="48">
        <f t="shared" si="65"/>
        <v>848914.11111098295</v>
      </c>
      <c r="BW62" s="87">
        <f t="shared" si="6"/>
        <v>504993.11111109832</v>
      </c>
      <c r="BX62" s="48">
        <f t="shared" si="22"/>
        <v>343920.99999988463</v>
      </c>
      <c r="BY62" s="48">
        <f t="shared" si="23"/>
        <v>0</v>
      </c>
      <c r="BZ62" s="48">
        <f t="shared" si="7"/>
        <v>848914.11111098295</v>
      </c>
      <c r="CA62" s="87">
        <f t="shared" si="24"/>
        <v>0</v>
      </c>
      <c r="CB62" s="48">
        <f t="shared" si="58"/>
        <v>0</v>
      </c>
      <c r="CC62" s="48">
        <f t="shared" si="25"/>
        <v>0</v>
      </c>
      <c r="CD62" s="48">
        <f t="shared" si="26"/>
        <v>0</v>
      </c>
      <c r="CE62" s="87">
        <f t="shared" si="27"/>
        <v>504993.11111109832</v>
      </c>
      <c r="CF62" s="48">
        <f t="shared" si="28"/>
        <v>343920.99999988463</v>
      </c>
      <c r="CG62" s="48">
        <f t="shared" si="48"/>
        <v>0</v>
      </c>
      <c r="CH62" s="87">
        <f t="shared" si="59"/>
        <v>848914.11111098295</v>
      </c>
      <c r="CI62" s="87">
        <v>504993.11111109832</v>
      </c>
      <c r="CJ62" s="48">
        <f t="shared" si="60"/>
        <v>343920.99999988463</v>
      </c>
      <c r="CK62" s="90">
        <f t="shared" si="61"/>
        <v>0.59486949798750366</v>
      </c>
      <c r="CL62" s="88">
        <f t="shared" si="49"/>
        <v>504993.11111109832</v>
      </c>
      <c r="CM62" s="44">
        <f t="shared" si="50"/>
        <v>343920.99999988463</v>
      </c>
      <c r="CN62" s="44">
        <f t="shared" si="62"/>
        <v>848914.11111098295</v>
      </c>
      <c r="CO62" s="92">
        <f t="shared" si="30"/>
        <v>0.59486949798750366</v>
      </c>
      <c r="CP62" s="88">
        <f t="shared" si="31"/>
        <v>118575</v>
      </c>
      <c r="CQ62" s="52">
        <f t="shared" si="32"/>
        <v>110416</v>
      </c>
      <c r="CR62" s="52">
        <f t="shared" si="63"/>
        <v>228991</v>
      </c>
      <c r="CS62" s="111">
        <f t="shared" si="43"/>
        <v>0.51781511063753594</v>
      </c>
      <c r="CT62" s="88">
        <f t="shared" si="33"/>
        <v>386418.11111109832</v>
      </c>
      <c r="CU62" s="52">
        <f t="shared" si="34"/>
        <v>233504.99999988463</v>
      </c>
      <c r="CV62" s="52">
        <f t="shared" si="64"/>
        <v>619923.11111098295</v>
      </c>
      <c r="CW62" s="91">
        <f t="shared" si="35"/>
        <v>0.62333232006560735</v>
      </c>
      <c r="CX62" s="88">
        <f t="shared" si="51"/>
        <v>492550</v>
      </c>
      <c r="CY62" s="44">
        <f t="shared" si="52"/>
        <v>122892</v>
      </c>
      <c r="CZ62" s="44">
        <f t="shared" si="53"/>
        <v>615442</v>
      </c>
      <c r="DA62" s="122">
        <f t="array" ref="DA62:DB62">CX62:CY62/CZ62</f>
        <v>0.80031912024203744</v>
      </c>
      <c r="DB62" s="122">
        <v>0.19968087975796256</v>
      </c>
      <c r="DC62" s="88">
        <f t="shared" si="38"/>
        <v>12443.111111098318</v>
      </c>
      <c r="DD62" s="44">
        <f t="shared" si="39"/>
        <v>221028.99999988463</v>
      </c>
      <c r="DE62" s="44">
        <f t="shared" si="54"/>
        <v>233472.11111098295</v>
      </c>
      <c r="DF62" s="122">
        <f t="array" ref="DF62:DG62">DC62:DD62/DE62</f>
        <v>5.3295920664303158E-2</v>
      </c>
      <c r="DG62" s="122">
        <v>0.94670407933569689</v>
      </c>
      <c r="DH62" s="88">
        <f t="shared" si="21"/>
        <v>504993.11111109832</v>
      </c>
      <c r="DI62" s="44">
        <f t="shared" si="41"/>
        <v>343920.99999988463</v>
      </c>
      <c r="DJ62" s="44">
        <f t="shared" si="55"/>
        <v>848914.11111098295</v>
      </c>
      <c r="DK62" s="122">
        <f t="array" ref="DK62:DL62">DH62:DI62/DJ62</f>
        <v>0.59486949798750366</v>
      </c>
      <c r="DL62" s="122">
        <v>0.40513050201249634</v>
      </c>
      <c r="DM62" s="47"/>
      <c r="DN62" s="47"/>
      <c r="DO62" s="47"/>
      <c r="DP62" s="47"/>
      <c r="DQ62" s="47"/>
      <c r="DR62" s="47"/>
      <c r="DS62" s="47"/>
      <c r="DT62" s="47"/>
      <c r="DU62" s="47"/>
      <c r="DV62" s="47"/>
      <c r="DW62" s="47"/>
      <c r="DX62" s="47"/>
      <c r="DY62" s="47"/>
      <c r="DZ62" s="47"/>
      <c r="EA62" s="47"/>
      <c r="EB62" s="47"/>
      <c r="EC62" s="47"/>
      <c r="ED62" s="47"/>
      <c r="EE62" s="47"/>
      <c r="EF62" s="47"/>
    </row>
    <row r="63" spans="1:136" s="117" customFormat="1" ht="12.75" customHeight="1">
      <c r="A63" s="84" t="s">
        <v>108</v>
      </c>
      <c r="B63" s="84"/>
      <c r="C63" s="84"/>
      <c r="D63" s="71">
        <f t="shared" ref="D63:AI63" si="66">SUM(D38:D62)</f>
        <v>4777038.2910000002</v>
      </c>
      <c r="E63" s="29">
        <f t="shared" si="66"/>
        <v>0</v>
      </c>
      <c r="F63" s="29">
        <f t="shared" si="66"/>
        <v>183392</v>
      </c>
      <c r="G63" s="29">
        <f t="shared" si="66"/>
        <v>236786</v>
      </c>
      <c r="H63" s="29">
        <f t="shared" si="66"/>
        <v>0</v>
      </c>
      <c r="I63" s="29">
        <f t="shared" si="66"/>
        <v>1329565.6529999999</v>
      </c>
      <c r="J63" s="29">
        <f t="shared" si="66"/>
        <v>1905615.3769999999</v>
      </c>
      <c r="K63" s="29">
        <f t="shared" si="66"/>
        <v>3235181.0300000003</v>
      </c>
      <c r="L63" s="29">
        <f t="shared" si="66"/>
        <v>0</v>
      </c>
      <c r="M63" s="29">
        <f t="shared" si="66"/>
        <v>0</v>
      </c>
      <c r="N63" s="29">
        <f t="shared" si="66"/>
        <v>0</v>
      </c>
      <c r="O63" s="29">
        <f t="shared" si="66"/>
        <v>2516.6666679022783</v>
      </c>
      <c r="P63" s="29">
        <f t="shared" si="66"/>
        <v>22650.000011120501</v>
      </c>
      <c r="Q63" s="29">
        <f t="shared" si="66"/>
        <v>25166.666679022775</v>
      </c>
      <c r="R63" s="29">
        <f t="shared" si="66"/>
        <v>0</v>
      </c>
      <c r="S63" s="29">
        <f t="shared" si="66"/>
        <v>0</v>
      </c>
      <c r="T63" s="29">
        <f t="shared" si="66"/>
        <v>0</v>
      </c>
      <c r="U63" s="29">
        <f t="shared" si="66"/>
        <v>30</v>
      </c>
      <c r="V63" s="29">
        <f t="shared" si="66"/>
        <v>26370</v>
      </c>
      <c r="W63" s="29">
        <f t="shared" si="66"/>
        <v>26400</v>
      </c>
      <c r="X63" s="29">
        <f t="shared" si="66"/>
        <v>144761.22200000001</v>
      </c>
      <c r="Y63" s="29">
        <f t="shared" si="66"/>
        <v>299530.685</v>
      </c>
      <c r="Z63" s="29">
        <f t="shared" si="66"/>
        <v>444291.90700000001</v>
      </c>
      <c r="AA63" s="5">
        <f t="shared" si="66"/>
        <v>274243</v>
      </c>
      <c r="AB63" s="5">
        <f t="shared" si="66"/>
        <v>155143</v>
      </c>
      <c r="AC63" s="29">
        <f t="shared" si="66"/>
        <v>429386</v>
      </c>
      <c r="AD63" s="29">
        <f t="shared" si="66"/>
        <v>0</v>
      </c>
      <c r="AE63" s="29">
        <f t="shared" si="66"/>
        <v>0</v>
      </c>
      <c r="AF63" s="29">
        <f t="shared" si="66"/>
        <v>0</v>
      </c>
      <c r="AG63" s="29">
        <f t="shared" si="66"/>
        <v>0</v>
      </c>
      <c r="AH63" s="29">
        <f t="shared" si="66"/>
        <v>0</v>
      </c>
      <c r="AI63" s="29">
        <f t="shared" si="66"/>
        <v>1723957.7409999997</v>
      </c>
      <c r="AJ63" s="29">
        <f t="shared" ref="AJ63:BO63" si="67">SUM(AJ38:AJ62)</f>
        <v>1723957.7409999997</v>
      </c>
      <c r="AK63" s="71">
        <f t="shared" si="67"/>
        <v>235833</v>
      </c>
      <c r="AL63" s="27">
        <f t="shared" si="67"/>
        <v>316525</v>
      </c>
      <c r="AM63" s="29">
        <f t="shared" si="67"/>
        <v>5137500</v>
      </c>
      <c r="AN63" s="5">
        <f t="shared" si="67"/>
        <v>5454025</v>
      </c>
      <c r="AO63" s="71">
        <f t="shared" si="67"/>
        <v>0</v>
      </c>
      <c r="AP63" s="29">
        <f t="shared" si="67"/>
        <v>0</v>
      </c>
      <c r="AQ63" s="29">
        <f t="shared" si="67"/>
        <v>0</v>
      </c>
      <c r="AR63" s="29">
        <f t="shared" si="67"/>
        <v>0</v>
      </c>
      <c r="AS63" s="29">
        <f t="shared" si="67"/>
        <v>0</v>
      </c>
      <c r="AT63" s="29">
        <f t="shared" si="67"/>
        <v>0</v>
      </c>
      <c r="AU63" s="29">
        <f t="shared" si="67"/>
        <v>0</v>
      </c>
      <c r="AV63" s="29">
        <f t="shared" si="67"/>
        <v>0</v>
      </c>
      <c r="AW63" s="29">
        <f t="shared" si="67"/>
        <v>0</v>
      </c>
      <c r="AX63" s="5">
        <f t="shared" si="67"/>
        <v>0</v>
      </c>
      <c r="AY63" s="29">
        <f t="shared" si="67"/>
        <v>0</v>
      </c>
      <c r="AZ63" s="29">
        <f t="shared" si="67"/>
        <v>0</v>
      </c>
      <c r="BA63" s="29">
        <f t="shared" si="67"/>
        <v>0</v>
      </c>
      <c r="BB63" s="29">
        <f t="shared" si="67"/>
        <v>0</v>
      </c>
      <c r="BC63" s="29">
        <f t="shared" si="67"/>
        <v>0</v>
      </c>
      <c r="BD63" s="29">
        <f t="shared" si="67"/>
        <v>0</v>
      </c>
      <c r="BE63" s="29">
        <f t="shared" si="67"/>
        <v>0</v>
      </c>
      <c r="BF63" s="29">
        <f t="shared" si="67"/>
        <v>0</v>
      </c>
      <c r="BG63" s="29">
        <f t="shared" si="67"/>
        <v>0</v>
      </c>
      <c r="BH63" s="29">
        <f t="shared" si="67"/>
        <v>0</v>
      </c>
      <c r="BI63" s="29">
        <f t="shared" si="67"/>
        <v>0</v>
      </c>
      <c r="BJ63" s="29">
        <f t="shared" si="67"/>
        <v>0</v>
      </c>
      <c r="BK63" s="29">
        <f t="shared" si="67"/>
        <v>0</v>
      </c>
      <c r="BL63" s="29">
        <f t="shared" si="67"/>
        <v>0</v>
      </c>
      <c r="BM63" s="29">
        <f t="shared" si="67"/>
        <v>0</v>
      </c>
      <c r="BN63" s="5">
        <f t="shared" si="67"/>
        <v>0</v>
      </c>
      <c r="BO63" s="5">
        <f t="shared" si="67"/>
        <v>0</v>
      </c>
      <c r="BP63" s="29">
        <f t="shared" ref="BP63:CJ63" si="68">SUM(BP38:BP62)</f>
        <v>0</v>
      </c>
      <c r="BQ63" s="29">
        <f t="shared" si="68"/>
        <v>0</v>
      </c>
      <c r="BR63" s="29">
        <f t="shared" si="68"/>
        <v>0</v>
      </c>
      <c r="BS63" s="71">
        <f t="shared" si="68"/>
        <v>16771457.635679023</v>
      </c>
      <c r="BT63" s="29">
        <f t="shared" si="68"/>
        <v>0</v>
      </c>
      <c r="BU63" s="29">
        <f t="shared" si="68"/>
        <v>16771457.635679023</v>
      </c>
      <c r="BV63" s="5">
        <f t="shared" si="68"/>
        <v>16771457.635679023</v>
      </c>
      <c r="BW63" s="68">
        <f t="shared" si="68"/>
        <v>7264857.8326679021</v>
      </c>
      <c r="BX63" s="5">
        <f t="shared" si="68"/>
        <v>7782642.0620111208</v>
      </c>
      <c r="BY63" s="5">
        <f t="shared" si="68"/>
        <v>1723957.7409999997</v>
      </c>
      <c r="BZ63" s="5">
        <f t="shared" si="68"/>
        <v>16771457.635679023</v>
      </c>
      <c r="CA63" s="68">
        <f t="shared" si="68"/>
        <v>0</v>
      </c>
      <c r="CB63" s="5">
        <f t="shared" si="68"/>
        <v>0</v>
      </c>
      <c r="CC63" s="5">
        <f t="shared" si="68"/>
        <v>0</v>
      </c>
      <c r="CD63" s="5">
        <f t="shared" si="68"/>
        <v>0</v>
      </c>
      <c r="CE63" s="68">
        <f t="shared" si="68"/>
        <v>7264857.8326679021</v>
      </c>
      <c r="CF63" s="5">
        <f t="shared" si="68"/>
        <v>7782642.0620111208</v>
      </c>
      <c r="CG63" s="5">
        <f t="shared" si="68"/>
        <v>1723957.7409999997</v>
      </c>
      <c r="CH63" s="68">
        <f t="shared" si="68"/>
        <v>16771457.635679023</v>
      </c>
      <c r="CI63" s="68">
        <v>7264857.8326679021</v>
      </c>
      <c r="CJ63" s="5">
        <f t="shared" si="68"/>
        <v>9506599.8030111194</v>
      </c>
      <c r="CK63" s="40">
        <f t="shared" si="61"/>
        <v>0.43316794464023767</v>
      </c>
      <c r="CL63" s="22">
        <f>SUM(CL38:CL62)</f>
        <v>7264857.8326679021</v>
      </c>
      <c r="CM63" s="19">
        <f>SUM(CM38:CM62)</f>
        <v>7782642.0620111208</v>
      </c>
      <c r="CN63" s="19">
        <f>SUM(CN38:CN62)</f>
        <v>15047499.894679023</v>
      </c>
      <c r="CO63" s="6">
        <f t="shared" si="30"/>
        <v>0.48279500804228903</v>
      </c>
      <c r="CP63" s="22">
        <f>SUM(CP38:CP62)</f>
        <v>2023986.6529999999</v>
      </c>
      <c r="CQ63" s="27">
        <f>SUM(CQ38:CQ62)</f>
        <v>2060758.3769999999</v>
      </c>
      <c r="CR63" s="27">
        <f>SUM(CR38:CR62)</f>
        <v>4084745.0300000003</v>
      </c>
      <c r="CS63" s="56">
        <f t="shared" si="43"/>
        <v>0.49549889604737452</v>
      </c>
      <c r="CT63" s="22">
        <f>SUM(CT38:CT62)</f>
        <v>5240871.1796679022</v>
      </c>
      <c r="CU63" s="27">
        <f>SUM(CU38:CU62)</f>
        <v>5721883.6850111205</v>
      </c>
      <c r="CV63" s="27">
        <f>SUM(CV38:CV62)</f>
        <v>10962754.864679022</v>
      </c>
      <c r="CW63" s="77">
        <f t="shared" si="35"/>
        <v>0.47806151321995738</v>
      </c>
      <c r="CX63" s="22">
        <f>SUM(CX39:CX62)</f>
        <v>6830890.5810000002</v>
      </c>
      <c r="CY63" s="19">
        <f>SUM(CY38:CY62)</f>
        <v>2360289.0619999999</v>
      </c>
      <c r="CZ63" s="19">
        <f t="shared" si="53"/>
        <v>9191179.6429999992</v>
      </c>
      <c r="DA63" s="123">
        <f t="array" ref="DA63:DB63">CX63:CY63/CZ63</f>
        <v>0.74320063869085673</v>
      </c>
      <c r="DB63" s="123">
        <v>0.25679936130914333</v>
      </c>
      <c r="DC63" s="22">
        <f t="shared" si="38"/>
        <v>433967.25166790187</v>
      </c>
      <c r="DD63" s="19">
        <f t="shared" si="39"/>
        <v>7146310.7410111194</v>
      </c>
      <c r="DE63" s="19">
        <f t="shared" si="54"/>
        <v>7580277.9926790213</v>
      </c>
      <c r="DF63" s="123">
        <f t="array" ref="DF63:DG63">DC63:DD63/DE63</f>
        <v>5.7249516717859737E-2</v>
      </c>
      <c r="DG63" s="123">
        <v>0.94275048328214028</v>
      </c>
      <c r="DH63" s="22">
        <f t="shared" si="21"/>
        <v>7264857.8326679021</v>
      </c>
      <c r="DI63" s="19">
        <f t="shared" si="41"/>
        <v>9506599.8030111194</v>
      </c>
      <c r="DJ63" s="19">
        <f t="shared" si="55"/>
        <v>16771457.635679021</v>
      </c>
      <c r="DK63" s="123">
        <f t="array" ref="DK63:DL63">DH63:DI63/DJ63</f>
        <v>0.43316794464023767</v>
      </c>
      <c r="DL63" s="123">
        <v>0.56683205535976233</v>
      </c>
      <c r="DM63" s="1"/>
      <c r="DN63" s="1"/>
      <c r="DO63" s="1"/>
      <c r="DP63" s="1"/>
      <c r="DQ63" s="1"/>
      <c r="DR63" s="1"/>
      <c r="DS63" s="1"/>
      <c r="DT63" s="1"/>
      <c r="DU63" s="1"/>
      <c r="DV63" s="1"/>
      <c r="DW63" s="1"/>
      <c r="DX63" s="1"/>
      <c r="DY63" s="1"/>
      <c r="DZ63" s="1"/>
      <c r="EA63" s="1"/>
      <c r="EB63" s="1"/>
      <c r="EC63" s="1"/>
      <c r="ED63" s="1"/>
      <c r="EE63" s="1"/>
      <c r="EF63" s="1"/>
    </row>
    <row r="64" spans="1:136" s="24" customFormat="1" ht="12.75" customHeight="1">
      <c r="A64" s="82">
        <v>1986</v>
      </c>
      <c r="B64" s="83">
        <v>55.82</v>
      </c>
      <c r="C64" s="83">
        <f t="shared" si="0"/>
        <v>1.9459333572196345</v>
      </c>
      <c r="D64" s="74">
        <v>348669</v>
      </c>
      <c r="E64" s="45">
        <v>0</v>
      </c>
      <c r="F64" s="45">
        <v>8487</v>
      </c>
      <c r="G64" s="45">
        <v>14180</v>
      </c>
      <c r="H64" s="45">
        <v>0</v>
      </c>
      <c r="I64" s="45">
        <v>77849</v>
      </c>
      <c r="J64" s="45">
        <v>99891</v>
      </c>
      <c r="K64" s="45">
        <v>177740</v>
      </c>
      <c r="L64" s="45">
        <v>0</v>
      </c>
      <c r="M64" s="45">
        <v>0</v>
      </c>
      <c r="N64" s="45">
        <v>0</v>
      </c>
      <c r="O64" s="45">
        <v>1092.88888887796</v>
      </c>
      <c r="P64" s="45">
        <v>9835.99999990164</v>
      </c>
      <c r="Q64" s="45">
        <v>10928.8888887796</v>
      </c>
      <c r="R64" s="45">
        <v>0</v>
      </c>
      <c r="S64" s="45">
        <v>0</v>
      </c>
      <c r="T64" s="45">
        <v>0</v>
      </c>
      <c r="U64" s="45">
        <v>10</v>
      </c>
      <c r="V64" s="45">
        <v>8358</v>
      </c>
      <c r="W64" s="45">
        <v>8368</v>
      </c>
      <c r="X64" s="45">
        <v>8942</v>
      </c>
      <c r="Y64" s="45">
        <v>11540</v>
      </c>
      <c r="Z64" s="45">
        <v>20482</v>
      </c>
      <c r="AA64" s="48">
        <v>17379</v>
      </c>
      <c r="AB64" s="48">
        <v>7658</v>
      </c>
      <c r="AC64" s="45">
        <v>25037</v>
      </c>
      <c r="AD64" s="45">
        <v>0</v>
      </c>
      <c r="AE64" s="45">
        <v>0</v>
      </c>
      <c r="AF64" s="45">
        <v>0</v>
      </c>
      <c r="AG64" s="45">
        <v>0</v>
      </c>
      <c r="AH64" s="45">
        <v>0</v>
      </c>
      <c r="AI64" s="45">
        <v>0</v>
      </c>
      <c r="AJ64" s="45">
        <f t="shared" si="56"/>
        <v>0</v>
      </c>
      <c r="AK64" s="74">
        <v>7410</v>
      </c>
      <c r="AL64" s="52">
        <v>10455</v>
      </c>
      <c r="AM64" s="45">
        <v>137000</v>
      </c>
      <c r="AN64" s="48">
        <v>147455</v>
      </c>
      <c r="AO64" s="74">
        <v>0</v>
      </c>
      <c r="AP64" s="45">
        <v>0</v>
      </c>
      <c r="AQ64" s="45">
        <v>0</v>
      </c>
      <c r="AR64" s="45">
        <v>0</v>
      </c>
      <c r="AS64" s="45">
        <v>0</v>
      </c>
      <c r="AT64" s="45">
        <v>0</v>
      </c>
      <c r="AU64" s="45">
        <v>0</v>
      </c>
      <c r="AV64" s="45">
        <v>0</v>
      </c>
      <c r="AW64" s="45">
        <v>0</v>
      </c>
      <c r="AX64" s="48">
        <v>0</v>
      </c>
      <c r="AY64" s="45">
        <v>0</v>
      </c>
      <c r="AZ64" s="45">
        <v>0</v>
      </c>
      <c r="BA64" s="45">
        <v>0</v>
      </c>
      <c r="BB64" s="45">
        <v>0</v>
      </c>
      <c r="BC64" s="45">
        <v>0</v>
      </c>
      <c r="BD64" s="45">
        <v>0</v>
      </c>
      <c r="BE64" s="45">
        <v>0</v>
      </c>
      <c r="BF64" s="45">
        <v>0</v>
      </c>
      <c r="BG64" s="45">
        <v>0</v>
      </c>
      <c r="BH64" s="45">
        <v>0</v>
      </c>
      <c r="BI64" s="45">
        <v>0</v>
      </c>
      <c r="BJ64" s="45">
        <v>0</v>
      </c>
      <c r="BK64" s="45">
        <v>0</v>
      </c>
      <c r="BL64" s="45">
        <v>0</v>
      </c>
      <c r="BM64" s="45">
        <v>0</v>
      </c>
      <c r="BN64" s="48">
        <v>8000</v>
      </c>
      <c r="BO64" s="48">
        <v>0</v>
      </c>
      <c r="BP64" s="45">
        <v>8000</v>
      </c>
      <c r="BQ64" s="45">
        <v>0</v>
      </c>
      <c r="BR64" s="45">
        <v>0</v>
      </c>
      <c r="BS64" s="74">
        <f t="shared" si="2"/>
        <v>768756.88888877956</v>
      </c>
      <c r="BT64" s="45">
        <f t="shared" ref="BT64:BT88" si="69">AQ64+AT64+AW64+AZ64+BC64+BD64+BG64+BH64+BI64+BJ64+BM64+BP64+BQ64+BR64</f>
        <v>8000</v>
      </c>
      <c r="BU64" s="45">
        <f t="shared" si="57"/>
        <v>776756.88888877956</v>
      </c>
      <c r="BV64" s="48">
        <f t="shared" si="65"/>
        <v>776756.88888877956</v>
      </c>
      <c r="BW64" s="87">
        <f t="shared" si="6"/>
        <v>487063.88888887793</v>
      </c>
      <c r="BX64" s="48">
        <f t="shared" si="22"/>
        <v>281692.99999990163</v>
      </c>
      <c r="BY64" s="48">
        <f t="shared" si="23"/>
        <v>0</v>
      </c>
      <c r="BZ64" s="48">
        <f t="shared" si="7"/>
        <v>768756.88888877956</v>
      </c>
      <c r="CA64" s="87">
        <f t="shared" si="24"/>
        <v>8000</v>
      </c>
      <c r="CB64" s="48">
        <f t="shared" si="58"/>
        <v>0</v>
      </c>
      <c r="CC64" s="48">
        <f t="shared" si="25"/>
        <v>0</v>
      </c>
      <c r="CD64" s="48">
        <f t="shared" si="26"/>
        <v>8000</v>
      </c>
      <c r="CE64" s="87">
        <f t="shared" si="27"/>
        <v>495063.88888887793</v>
      </c>
      <c r="CF64" s="48">
        <f t="shared" si="28"/>
        <v>281692.99999990163</v>
      </c>
      <c r="CG64" s="48">
        <f t="shared" ref="CG64:CG78" si="70">BY64+CC64</f>
        <v>0</v>
      </c>
      <c r="CH64" s="87">
        <f t="shared" si="59"/>
        <v>776756.88888877956</v>
      </c>
      <c r="CI64" s="87">
        <v>495063.88888887793</v>
      </c>
      <c r="CJ64" s="48">
        <f t="shared" si="60"/>
        <v>281692.99999990163</v>
      </c>
      <c r="CK64" s="90">
        <f t="shared" si="61"/>
        <v>0.63734727811311886</v>
      </c>
      <c r="CL64" s="88">
        <f t="shared" ref="CL64:CL88" si="71">CI64-AH64-AR64-BN64</f>
        <v>487063.88888887793</v>
      </c>
      <c r="CM64" s="44">
        <f t="shared" ref="CM64:CM88" si="72">CJ64-AG64-AI64-AS64-BO64</f>
        <v>281692.99999990163</v>
      </c>
      <c r="CN64" s="44">
        <f t="shared" si="62"/>
        <v>768756.88888877956</v>
      </c>
      <c r="CO64" s="92">
        <f t="shared" si="30"/>
        <v>0.63357336490723049</v>
      </c>
      <c r="CP64" s="88">
        <f t="shared" si="31"/>
        <v>117895</v>
      </c>
      <c r="CQ64" s="52">
        <f t="shared" si="32"/>
        <v>107549</v>
      </c>
      <c r="CR64" s="52">
        <f t="shared" si="63"/>
        <v>225444</v>
      </c>
      <c r="CS64" s="111">
        <f t="shared" si="43"/>
        <v>0.52294583133727224</v>
      </c>
      <c r="CT64" s="88">
        <f t="shared" si="33"/>
        <v>369168.88888887793</v>
      </c>
      <c r="CU64" s="52">
        <f t="shared" si="34"/>
        <v>174143.99999990163</v>
      </c>
      <c r="CV64" s="52">
        <f t="shared" si="64"/>
        <v>543312.88888877956</v>
      </c>
      <c r="CW64" s="91">
        <f t="shared" si="35"/>
        <v>0.6794775099923126</v>
      </c>
      <c r="CX64" s="88">
        <f t="shared" ref="CX64:CX88" si="73">D64+E64+F64+G64+H64+I64+L64+O64+R64+X64+AA64+AD64+AO64+AR64+AU64+AX64+BA64+BE64+BH64+BK64</f>
        <v>476598.88888887793</v>
      </c>
      <c r="CY64" s="44">
        <f t="shared" ref="CY64:CY88" si="74">J64+M64 +S64+Y64+AB64+AE64+AG64+AP64+AS64+AV64+AY64+BB64+BF64
+BL64</f>
        <v>119089</v>
      </c>
      <c r="CZ64" s="44">
        <f t="shared" si="53"/>
        <v>595687.88888887793</v>
      </c>
      <c r="DA64" s="122">
        <f t="array" ref="DA64:DB64">CX64:CY64/CZ64</f>
        <v>0.8000815490438562</v>
      </c>
      <c r="DB64" s="122">
        <v>0.19991845095614383</v>
      </c>
      <c r="DC64" s="88">
        <f t="shared" si="38"/>
        <v>18465</v>
      </c>
      <c r="DD64" s="44">
        <f t="shared" si="39"/>
        <v>162603.99999990163</v>
      </c>
      <c r="DE64" s="44">
        <f t="shared" si="54"/>
        <v>181068.99999990163</v>
      </c>
      <c r="DF64" s="122">
        <f t="array" ref="DF64:DG64">DC64:DD64/DE64</f>
        <v>0.10197769910923478</v>
      </c>
      <c r="DG64" s="122">
        <v>0.89802230089076518</v>
      </c>
      <c r="DH64" s="88">
        <f t="shared" si="21"/>
        <v>495063.88888887793</v>
      </c>
      <c r="DI64" s="44">
        <f t="shared" si="41"/>
        <v>281692.99999990163</v>
      </c>
      <c r="DJ64" s="44">
        <f t="shared" si="55"/>
        <v>776756.88888877956</v>
      </c>
      <c r="DK64" s="122">
        <f t="array" ref="DK64:DL64">DH64:DI64/DJ64</f>
        <v>0.63734727811311886</v>
      </c>
      <c r="DL64" s="122">
        <v>0.36265272188688119</v>
      </c>
      <c r="DM64" s="47"/>
      <c r="DN64" s="47"/>
      <c r="DO64" s="47"/>
      <c r="DP64" s="47"/>
      <c r="DQ64" s="47"/>
      <c r="DR64" s="47"/>
      <c r="DS64" s="47"/>
      <c r="DT64" s="47"/>
      <c r="DU64" s="47"/>
      <c r="DV64" s="47"/>
      <c r="DW64" s="47"/>
      <c r="DX64" s="47"/>
      <c r="DY64" s="47"/>
      <c r="DZ64" s="47"/>
      <c r="EA64" s="47"/>
      <c r="EB64" s="47"/>
      <c r="EC64" s="47"/>
      <c r="ED64" s="47"/>
      <c r="EE64" s="47"/>
      <c r="EF64" s="47"/>
    </row>
    <row r="65" spans="1:136" s="24" customFormat="1" ht="12.75" customHeight="1">
      <c r="A65" s="82">
        <v>1987</v>
      </c>
      <c r="B65" s="83">
        <v>56.856000000000002</v>
      </c>
      <c r="C65" s="83">
        <f t="shared" si="0"/>
        <v>1.9104755874489938</v>
      </c>
      <c r="D65" s="74">
        <v>399671</v>
      </c>
      <c r="E65" s="45">
        <v>0</v>
      </c>
      <c r="F65" s="45">
        <v>8651</v>
      </c>
      <c r="G65" s="45">
        <v>12051</v>
      </c>
      <c r="H65" s="45">
        <v>0</v>
      </c>
      <c r="I65" s="45">
        <v>73052</v>
      </c>
      <c r="J65" s="45">
        <v>89411</v>
      </c>
      <c r="K65" s="45">
        <v>162463</v>
      </c>
      <c r="L65" s="45">
        <v>0</v>
      </c>
      <c r="M65" s="45">
        <v>0</v>
      </c>
      <c r="N65" s="45">
        <v>0</v>
      </c>
      <c r="O65" s="45">
        <v>1192.88888887696</v>
      </c>
      <c r="P65" s="45">
        <v>10735.99999989264</v>
      </c>
      <c r="Q65" s="45">
        <v>11928.888888769599</v>
      </c>
      <c r="R65" s="45">
        <v>1354</v>
      </c>
      <c r="S65" s="45">
        <v>2450</v>
      </c>
      <c r="T65" s="45">
        <v>3804</v>
      </c>
      <c r="U65" s="45">
        <v>10</v>
      </c>
      <c r="V65" s="45">
        <v>8361</v>
      </c>
      <c r="W65" s="45">
        <v>8371</v>
      </c>
      <c r="X65" s="45">
        <v>9061</v>
      </c>
      <c r="Y65" s="45">
        <v>11413</v>
      </c>
      <c r="Z65" s="45">
        <v>20474</v>
      </c>
      <c r="AA65" s="48">
        <v>17818</v>
      </c>
      <c r="AB65" s="48">
        <v>7202</v>
      </c>
      <c r="AC65" s="45">
        <v>25020</v>
      </c>
      <c r="AD65" s="45">
        <v>0</v>
      </c>
      <c r="AE65" s="45">
        <v>0</v>
      </c>
      <c r="AF65" s="45">
        <v>0</v>
      </c>
      <c r="AG65" s="45">
        <v>0</v>
      </c>
      <c r="AH65" s="45">
        <v>0</v>
      </c>
      <c r="AI65" s="45">
        <v>0</v>
      </c>
      <c r="AJ65" s="45">
        <f t="shared" si="56"/>
        <v>0</v>
      </c>
      <c r="AK65" s="74">
        <v>3900</v>
      </c>
      <c r="AL65" s="52">
        <v>9327</v>
      </c>
      <c r="AM65" s="45">
        <v>137000</v>
      </c>
      <c r="AN65" s="48">
        <v>146327</v>
      </c>
      <c r="AO65" s="74">
        <v>0</v>
      </c>
      <c r="AP65" s="45">
        <v>0</v>
      </c>
      <c r="AQ65" s="45">
        <v>0</v>
      </c>
      <c r="AR65" s="45">
        <v>0</v>
      </c>
      <c r="AS65" s="45">
        <v>0</v>
      </c>
      <c r="AT65" s="45">
        <v>0</v>
      </c>
      <c r="AU65" s="45">
        <v>0</v>
      </c>
      <c r="AV65" s="45">
        <v>0</v>
      </c>
      <c r="AW65" s="45">
        <v>0</v>
      </c>
      <c r="AX65" s="48">
        <v>0</v>
      </c>
      <c r="AY65" s="45">
        <v>0</v>
      </c>
      <c r="AZ65" s="45">
        <v>0</v>
      </c>
      <c r="BA65" s="45">
        <v>0</v>
      </c>
      <c r="BB65" s="45">
        <v>0</v>
      </c>
      <c r="BC65" s="45">
        <v>0</v>
      </c>
      <c r="BD65" s="45">
        <v>0</v>
      </c>
      <c r="BE65" s="45">
        <v>0</v>
      </c>
      <c r="BF65" s="45">
        <v>0</v>
      </c>
      <c r="BG65" s="45">
        <v>0</v>
      </c>
      <c r="BH65" s="45">
        <v>0</v>
      </c>
      <c r="BI65" s="45">
        <v>0</v>
      </c>
      <c r="BJ65" s="45">
        <v>0</v>
      </c>
      <c r="BK65" s="45">
        <v>0</v>
      </c>
      <c r="BL65" s="45">
        <v>0</v>
      </c>
      <c r="BM65" s="45">
        <v>0</v>
      </c>
      <c r="BN65" s="48">
        <v>41000</v>
      </c>
      <c r="BO65" s="48">
        <v>656000</v>
      </c>
      <c r="BP65" s="45">
        <v>697000</v>
      </c>
      <c r="BQ65" s="45">
        <v>0</v>
      </c>
      <c r="BR65" s="45">
        <v>0</v>
      </c>
      <c r="BS65" s="74">
        <f t="shared" si="2"/>
        <v>802660.88888876955</v>
      </c>
      <c r="BT65" s="45">
        <f t="shared" si="69"/>
        <v>697000</v>
      </c>
      <c r="BU65" s="45">
        <f t="shared" si="57"/>
        <v>1499660.8888887696</v>
      </c>
      <c r="BV65" s="48">
        <f t="shared" si="65"/>
        <v>1499660.8888887696</v>
      </c>
      <c r="BW65" s="87">
        <f t="shared" si="6"/>
        <v>532187.88888887689</v>
      </c>
      <c r="BX65" s="48">
        <f t="shared" si="22"/>
        <v>270472.99999989267</v>
      </c>
      <c r="BY65" s="48">
        <f t="shared" si="23"/>
        <v>0</v>
      </c>
      <c r="BZ65" s="48">
        <f t="shared" si="7"/>
        <v>802660.88888876955</v>
      </c>
      <c r="CA65" s="87">
        <f t="shared" si="24"/>
        <v>41000</v>
      </c>
      <c r="CB65" s="48">
        <f t="shared" si="58"/>
        <v>0</v>
      </c>
      <c r="CC65" s="48">
        <f t="shared" si="25"/>
        <v>656000</v>
      </c>
      <c r="CD65" s="48">
        <f t="shared" si="26"/>
        <v>697000</v>
      </c>
      <c r="CE65" s="87">
        <f t="shared" si="27"/>
        <v>573187.88888887689</v>
      </c>
      <c r="CF65" s="48">
        <f t="shared" si="28"/>
        <v>270472.99999989267</v>
      </c>
      <c r="CG65" s="48">
        <f t="shared" si="70"/>
        <v>656000</v>
      </c>
      <c r="CH65" s="87">
        <f t="shared" si="59"/>
        <v>1499660.8888887696</v>
      </c>
      <c r="CI65" s="87">
        <v>573187.88888887689</v>
      </c>
      <c r="CJ65" s="48">
        <f t="shared" si="60"/>
        <v>926472.99999989267</v>
      </c>
      <c r="CK65" s="90">
        <f t="shared" si="61"/>
        <v>0.38221166740809126</v>
      </c>
      <c r="CL65" s="88">
        <f t="shared" si="71"/>
        <v>532187.88888887689</v>
      </c>
      <c r="CM65" s="44">
        <f t="shared" si="72"/>
        <v>270472.99999989267</v>
      </c>
      <c r="CN65" s="44">
        <f t="shared" si="62"/>
        <v>802660.88888876955</v>
      </c>
      <c r="CO65" s="92">
        <f t="shared" si="30"/>
        <v>0.66302955115410633</v>
      </c>
      <c r="CP65" s="88">
        <f t="shared" si="31"/>
        <v>111572</v>
      </c>
      <c r="CQ65" s="52">
        <f t="shared" si="32"/>
        <v>96613</v>
      </c>
      <c r="CR65" s="52">
        <f t="shared" si="63"/>
        <v>208185</v>
      </c>
      <c r="CS65" s="111">
        <f t="shared" si="43"/>
        <v>0.53592718015226837</v>
      </c>
      <c r="CT65" s="88">
        <f t="shared" si="33"/>
        <v>420615.88888887689</v>
      </c>
      <c r="CU65" s="52">
        <f t="shared" si="34"/>
        <v>173859.99999989267</v>
      </c>
      <c r="CV65" s="52">
        <f t="shared" si="64"/>
        <v>594475.88888876955</v>
      </c>
      <c r="CW65" s="91">
        <f t="shared" si="35"/>
        <v>0.70754070392176482</v>
      </c>
      <c r="CX65" s="88">
        <f t="shared" si="73"/>
        <v>522850.88888887694</v>
      </c>
      <c r="CY65" s="44">
        <f t="shared" si="74"/>
        <v>110476</v>
      </c>
      <c r="CZ65" s="44">
        <f t="shared" si="53"/>
        <v>633326.88888887689</v>
      </c>
      <c r="DA65" s="122">
        <f t="array" ref="DA65:DB65">CX65:CY65/CZ65</f>
        <v>0.82556243554758657</v>
      </c>
      <c r="DB65" s="122">
        <v>0.17443756445241351</v>
      </c>
      <c r="DC65" s="88">
        <f t="shared" si="38"/>
        <v>50336.999999999942</v>
      </c>
      <c r="DD65" s="44">
        <f t="shared" si="39"/>
        <v>815996.99999989267</v>
      </c>
      <c r="DE65" s="44">
        <f t="shared" si="54"/>
        <v>866333.99999989267</v>
      </c>
      <c r="DF65" s="122">
        <f t="array" ref="DF65:DG65">DC65:DD65/DE65</f>
        <v>5.8103456634515299E-2</v>
      </c>
      <c r="DG65" s="122">
        <v>0.94189654336548467</v>
      </c>
      <c r="DH65" s="88">
        <f t="shared" si="21"/>
        <v>573187.88888887689</v>
      </c>
      <c r="DI65" s="44">
        <f t="shared" si="41"/>
        <v>926472.99999989267</v>
      </c>
      <c r="DJ65" s="44">
        <f t="shared" si="55"/>
        <v>1499660.8888887696</v>
      </c>
      <c r="DK65" s="122">
        <f t="array" ref="DK65:DL65">DH65:DI65/DJ65</f>
        <v>0.38221166740809126</v>
      </c>
      <c r="DL65" s="122">
        <v>0.6177883325919088</v>
      </c>
      <c r="DM65" s="47"/>
      <c r="DN65" s="47"/>
      <c r="DO65" s="47"/>
      <c r="DP65" s="47"/>
      <c r="DQ65" s="47"/>
      <c r="DR65" s="47"/>
      <c r="DS65" s="47"/>
      <c r="DT65" s="47"/>
      <c r="DU65" s="47"/>
      <c r="DV65" s="47"/>
      <c r="DW65" s="47"/>
      <c r="DX65" s="47"/>
      <c r="DY65" s="47"/>
      <c r="DZ65" s="47"/>
      <c r="EA65" s="47"/>
      <c r="EB65" s="47"/>
      <c r="EC65" s="47"/>
      <c r="ED65" s="47"/>
      <c r="EE65" s="47"/>
      <c r="EF65" s="47"/>
    </row>
    <row r="66" spans="1:136" s="24" customFormat="1" ht="12.75" customHeight="1">
      <c r="A66" s="82">
        <v>1988</v>
      </c>
      <c r="B66" s="83">
        <v>58.579000000000001</v>
      </c>
      <c r="C66" s="83">
        <f t="shared" si="0"/>
        <v>1.854282251318732</v>
      </c>
      <c r="D66" s="74">
        <v>444391.46</v>
      </c>
      <c r="E66" s="45">
        <v>0</v>
      </c>
      <c r="F66" s="45">
        <v>8651</v>
      </c>
      <c r="G66" s="45">
        <v>12051</v>
      </c>
      <c r="H66" s="45">
        <v>0</v>
      </c>
      <c r="I66" s="45">
        <v>67681</v>
      </c>
      <c r="J66" s="45">
        <v>94692</v>
      </c>
      <c r="K66" s="45">
        <v>162373</v>
      </c>
      <c r="L66" s="45">
        <v>0</v>
      </c>
      <c r="M66" s="45">
        <v>0</v>
      </c>
      <c r="N66" s="45">
        <v>0</v>
      </c>
      <c r="O66" s="45">
        <v>1180.5555555437502</v>
      </c>
      <c r="P66" s="45">
        <v>10624.999999893751</v>
      </c>
      <c r="Q66" s="45">
        <v>11805.555555437501</v>
      </c>
      <c r="R66" s="45">
        <v>1815</v>
      </c>
      <c r="S66" s="45">
        <v>3089</v>
      </c>
      <c r="T66" s="45">
        <v>4904</v>
      </c>
      <c r="U66" s="45">
        <v>10</v>
      </c>
      <c r="V66" s="45">
        <v>8361</v>
      </c>
      <c r="W66" s="45">
        <v>8371</v>
      </c>
      <c r="X66" s="45">
        <v>8662</v>
      </c>
      <c r="Y66" s="45">
        <v>11812</v>
      </c>
      <c r="Z66" s="45">
        <v>20474</v>
      </c>
      <c r="AA66" s="48">
        <v>18154</v>
      </c>
      <c r="AB66" s="48">
        <v>6966</v>
      </c>
      <c r="AC66" s="45">
        <v>25120</v>
      </c>
      <c r="AD66" s="45">
        <v>0</v>
      </c>
      <c r="AE66" s="45">
        <v>0</v>
      </c>
      <c r="AF66" s="45">
        <v>0</v>
      </c>
      <c r="AG66" s="45">
        <v>0</v>
      </c>
      <c r="AH66" s="45">
        <v>0</v>
      </c>
      <c r="AI66" s="45">
        <v>0</v>
      </c>
      <c r="AJ66" s="45">
        <f t="shared" si="56"/>
        <v>0</v>
      </c>
      <c r="AK66" s="74">
        <v>4378</v>
      </c>
      <c r="AL66" s="52">
        <v>11238</v>
      </c>
      <c r="AM66" s="45">
        <v>199000</v>
      </c>
      <c r="AN66" s="48">
        <v>210238</v>
      </c>
      <c r="AO66" s="74">
        <v>0</v>
      </c>
      <c r="AP66" s="45">
        <v>0</v>
      </c>
      <c r="AQ66" s="45">
        <v>0</v>
      </c>
      <c r="AR66" s="45">
        <v>0</v>
      </c>
      <c r="AS66" s="45">
        <v>0</v>
      </c>
      <c r="AT66" s="45">
        <v>0</v>
      </c>
      <c r="AU66" s="45">
        <v>0</v>
      </c>
      <c r="AV66" s="45">
        <v>0</v>
      </c>
      <c r="AW66" s="45">
        <v>0</v>
      </c>
      <c r="AX66" s="48">
        <v>0</v>
      </c>
      <c r="AY66" s="45">
        <v>0</v>
      </c>
      <c r="AZ66" s="45">
        <v>0</v>
      </c>
      <c r="BA66" s="45">
        <v>0</v>
      </c>
      <c r="BB66" s="45">
        <v>0</v>
      </c>
      <c r="BC66" s="45">
        <v>0</v>
      </c>
      <c r="BD66" s="45">
        <v>0</v>
      </c>
      <c r="BE66" s="45">
        <v>0</v>
      </c>
      <c r="BF66" s="45">
        <v>0</v>
      </c>
      <c r="BG66" s="45">
        <v>0</v>
      </c>
      <c r="BH66" s="45">
        <v>0</v>
      </c>
      <c r="BI66" s="45">
        <v>0</v>
      </c>
      <c r="BJ66" s="45">
        <v>0</v>
      </c>
      <c r="BK66" s="45">
        <v>0</v>
      </c>
      <c r="BL66" s="45">
        <v>0</v>
      </c>
      <c r="BM66" s="45">
        <v>0</v>
      </c>
      <c r="BN66" s="48">
        <v>56000</v>
      </c>
      <c r="BO66" s="48">
        <v>1038000</v>
      </c>
      <c r="BP66" s="45">
        <v>1094000</v>
      </c>
      <c r="BQ66" s="45">
        <v>0</v>
      </c>
      <c r="BR66" s="45">
        <v>0</v>
      </c>
      <c r="BS66" s="74">
        <f t="shared" si="2"/>
        <v>912757.01555543742</v>
      </c>
      <c r="BT66" s="45">
        <f t="shared" si="69"/>
        <v>1094000</v>
      </c>
      <c r="BU66" s="45">
        <f t="shared" si="57"/>
        <v>2006757.0155554374</v>
      </c>
      <c r="BV66" s="48">
        <f t="shared" si="65"/>
        <v>2006757.0155554374</v>
      </c>
      <c r="BW66" s="87">
        <f t="shared" si="6"/>
        <v>573834.01555554371</v>
      </c>
      <c r="BX66" s="48">
        <f t="shared" si="22"/>
        <v>338922.99999989377</v>
      </c>
      <c r="BY66" s="48">
        <f t="shared" si="23"/>
        <v>0</v>
      </c>
      <c r="BZ66" s="48">
        <f t="shared" si="7"/>
        <v>912757.01555543742</v>
      </c>
      <c r="CA66" s="87">
        <f t="shared" si="24"/>
        <v>56000</v>
      </c>
      <c r="CB66" s="48">
        <f t="shared" si="58"/>
        <v>0</v>
      </c>
      <c r="CC66" s="48">
        <f t="shared" si="25"/>
        <v>1038000</v>
      </c>
      <c r="CD66" s="48">
        <f t="shared" si="26"/>
        <v>1094000</v>
      </c>
      <c r="CE66" s="87">
        <f t="shared" si="27"/>
        <v>629834.01555554371</v>
      </c>
      <c r="CF66" s="48">
        <f t="shared" si="28"/>
        <v>338922.99999989377</v>
      </c>
      <c r="CG66" s="48">
        <f t="shared" si="70"/>
        <v>1038000</v>
      </c>
      <c r="CH66" s="87">
        <f t="shared" si="59"/>
        <v>2006757.0155554374</v>
      </c>
      <c r="CI66" s="87">
        <v>629834.01555554371</v>
      </c>
      <c r="CJ66" s="48">
        <f t="shared" si="60"/>
        <v>1376922.9999998938</v>
      </c>
      <c r="CK66" s="90">
        <f t="shared" si="61"/>
        <v>0.31385664067615876</v>
      </c>
      <c r="CL66" s="88">
        <f t="shared" si="71"/>
        <v>573834.01555554371</v>
      </c>
      <c r="CM66" s="44">
        <f t="shared" si="72"/>
        <v>338922.99999989383</v>
      </c>
      <c r="CN66" s="44">
        <f t="shared" si="62"/>
        <v>912757.01555543754</v>
      </c>
      <c r="CO66" s="92">
        <f t="shared" si="30"/>
        <v>0.62868211996853296</v>
      </c>
      <c r="CP66" s="88">
        <f t="shared" si="31"/>
        <v>106537</v>
      </c>
      <c r="CQ66" s="52">
        <f t="shared" si="32"/>
        <v>101658</v>
      </c>
      <c r="CR66" s="52">
        <f t="shared" si="63"/>
        <v>208195</v>
      </c>
      <c r="CS66" s="111">
        <f t="shared" si="43"/>
        <v>0.51171738034054615</v>
      </c>
      <c r="CT66" s="88">
        <f t="shared" si="33"/>
        <v>467297.01555554371</v>
      </c>
      <c r="CU66" s="52">
        <f t="shared" si="34"/>
        <v>237264.99999989383</v>
      </c>
      <c r="CV66" s="52">
        <f t="shared" si="64"/>
        <v>704562.01555543754</v>
      </c>
      <c r="CW66" s="91">
        <f t="shared" si="35"/>
        <v>0.66324468994706265</v>
      </c>
      <c r="CX66" s="88">
        <f t="shared" si="73"/>
        <v>562586.01555554371</v>
      </c>
      <c r="CY66" s="44">
        <f t="shared" si="74"/>
        <v>116559</v>
      </c>
      <c r="CZ66" s="44">
        <f t="shared" si="53"/>
        <v>679145.01555554371</v>
      </c>
      <c r="DA66" s="122">
        <f t="array" ref="DA66:DB66">CX66:CY66/CZ66</f>
        <v>0.8283739152459888</v>
      </c>
      <c r="DB66" s="122">
        <v>0.1716260847540112</v>
      </c>
      <c r="DC66" s="88">
        <f t="shared" si="38"/>
        <v>67248</v>
      </c>
      <c r="DD66" s="44">
        <f t="shared" si="39"/>
        <v>1260363.9999998938</v>
      </c>
      <c r="DE66" s="44">
        <f t="shared" si="54"/>
        <v>1327611.9999998938</v>
      </c>
      <c r="DF66" s="122">
        <f t="array" ref="DF66:DG66">DC66:DD66/DE66</f>
        <v>5.0653353540044362E-2</v>
      </c>
      <c r="DG66" s="122">
        <v>0.94934664645995559</v>
      </c>
      <c r="DH66" s="88">
        <f t="shared" si="21"/>
        <v>629834.01555554371</v>
      </c>
      <c r="DI66" s="44">
        <f t="shared" si="41"/>
        <v>1376922.9999998938</v>
      </c>
      <c r="DJ66" s="44">
        <f t="shared" si="55"/>
        <v>2006757.0155554377</v>
      </c>
      <c r="DK66" s="122">
        <f t="array" ref="DK66:DL66">DH66:DI66/DJ66</f>
        <v>0.31385664067615876</v>
      </c>
      <c r="DL66" s="122">
        <v>0.68614335932384118</v>
      </c>
      <c r="DM66" s="47"/>
      <c r="DN66" s="47"/>
      <c r="DO66" s="47"/>
      <c r="DP66" s="47"/>
      <c r="DQ66" s="47"/>
      <c r="DR66" s="47"/>
      <c r="DS66" s="47"/>
      <c r="DT66" s="47"/>
      <c r="DU66" s="47"/>
      <c r="DV66" s="47"/>
      <c r="DW66" s="47"/>
      <c r="DX66" s="47"/>
      <c r="DY66" s="47"/>
      <c r="DZ66" s="47"/>
      <c r="EA66" s="47"/>
      <c r="EB66" s="47"/>
      <c r="EC66" s="47"/>
      <c r="ED66" s="47"/>
      <c r="EE66" s="47"/>
      <c r="EF66" s="47"/>
    </row>
    <row r="67" spans="1:136" s="24" customFormat="1" ht="12.75" customHeight="1">
      <c r="A67" s="82">
        <v>1989</v>
      </c>
      <c r="B67" s="83">
        <v>60.393999999999998</v>
      </c>
      <c r="C67" s="83">
        <f t="shared" si="0"/>
        <v>1.798556147961718</v>
      </c>
      <c r="D67" s="74">
        <v>465434.29200000002</v>
      </c>
      <c r="E67" s="45">
        <v>0</v>
      </c>
      <c r="F67" s="45">
        <v>8651</v>
      </c>
      <c r="G67" s="45">
        <v>12051</v>
      </c>
      <c r="H67" s="45">
        <v>0</v>
      </c>
      <c r="I67" s="45">
        <v>65936</v>
      </c>
      <c r="J67" s="45">
        <v>96437</v>
      </c>
      <c r="K67" s="45">
        <v>162373</v>
      </c>
      <c r="L67" s="45">
        <v>0</v>
      </c>
      <c r="M67" s="45">
        <v>0</v>
      </c>
      <c r="N67" s="45">
        <v>0</v>
      </c>
      <c r="O67" s="45">
        <v>1019.1</v>
      </c>
      <c r="P67" s="45">
        <v>9171.9</v>
      </c>
      <c r="Q67" s="45">
        <v>10191</v>
      </c>
      <c r="R67" s="45">
        <v>2011</v>
      </c>
      <c r="S67" s="45">
        <v>3441</v>
      </c>
      <c r="T67" s="45">
        <v>5452</v>
      </c>
      <c r="U67" s="45">
        <v>10</v>
      </c>
      <c r="V67" s="45">
        <v>8990</v>
      </c>
      <c r="W67" s="45">
        <v>9000</v>
      </c>
      <c r="X67" s="45">
        <v>8245</v>
      </c>
      <c r="Y67" s="45">
        <v>12229</v>
      </c>
      <c r="Z67" s="45">
        <v>20474</v>
      </c>
      <c r="AA67" s="48">
        <v>18390</v>
      </c>
      <c r="AB67" s="48">
        <v>6730</v>
      </c>
      <c r="AC67" s="45">
        <v>25120</v>
      </c>
      <c r="AD67" s="45">
        <v>0</v>
      </c>
      <c r="AE67" s="45">
        <v>0</v>
      </c>
      <c r="AF67" s="45">
        <v>0</v>
      </c>
      <c r="AG67" s="45">
        <v>0</v>
      </c>
      <c r="AH67" s="45">
        <v>0</v>
      </c>
      <c r="AI67" s="45">
        <v>0</v>
      </c>
      <c r="AJ67" s="45">
        <f t="shared" si="56"/>
        <v>0</v>
      </c>
      <c r="AK67" s="74">
        <v>7226</v>
      </c>
      <c r="AL67" s="52">
        <v>10142</v>
      </c>
      <c r="AM67" s="45">
        <v>179244</v>
      </c>
      <c r="AN67" s="48">
        <v>189386</v>
      </c>
      <c r="AO67" s="74">
        <v>0</v>
      </c>
      <c r="AP67" s="45">
        <v>0</v>
      </c>
      <c r="AQ67" s="45">
        <v>0</v>
      </c>
      <c r="AR67" s="45">
        <v>0</v>
      </c>
      <c r="AS67" s="45">
        <v>0</v>
      </c>
      <c r="AT67" s="45">
        <v>0</v>
      </c>
      <c r="AU67" s="45">
        <v>0</v>
      </c>
      <c r="AV67" s="45">
        <v>0</v>
      </c>
      <c r="AW67" s="45">
        <v>0</v>
      </c>
      <c r="AX67" s="48">
        <v>0</v>
      </c>
      <c r="AY67" s="45">
        <v>0</v>
      </c>
      <c r="AZ67" s="45">
        <v>0</v>
      </c>
      <c r="BA67" s="45">
        <v>0</v>
      </c>
      <c r="BB67" s="45">
        <v>0</v>
      </c>
      <c r="BC67" s="45">
        <v>0</v>
      </c>
      <c r="BD67" s="45">
        <v>0</v>
      </c>
      <c r="BE67" s="45">
        <v>0</v>
      </c>
      <c r="BF67" s="45">
        <v>0</v>
      </c>
      <c r="BG67" s="45">
        <v>0</v>
      </c>
      <c r="BH67" s="45">
        <v>0</v>
      </c>
      <c r="BI67" s="45">
        <v>0</v>
      </c>
      <c r="BJ67" s="45">
        <v>0</v>
      </c>
      <c r="BK67" s="45">
        <v>0</v>
      </c>
      <c r="BL67" s="45">
        <v>0</v>
      </c>
      <c r="BM67" s="45">
        <v>0</v>
      </c>
      <c r="BN67" s="48">
        <v>86000</v>
      </c>
      <c r="BO67" s="48">
        <v>1330000</v>
      </c>
      <c r="BP67" s="45">
        <v>1416000</v>
      </c>
      <c r="BQ67" s="45">
        <v>0</v>
      </c>
      <c r="BR67" s="45">
        <v>0</v>
      </c>
      <c r="BS67" s="74">
        <f t="shared" si="2"/>
        <v>915358.29200000002</v>
      </c>
      <c r="BT67" s="45">
        <f t="shared" si="69"/>
        <v>1416000</v>
      </c>
      <c r="BU67" s="45">
        <f t="shared" si="57"/>
        <v>2331358.2919999999</v>
      </c>
      <c r="BV67" s="48">
        <f t="shared" si="65"/>
        <v>2331358.2919999999</v>
      </c>
      <c r="BW67" s="87">
        <f t="shared" si="6"/>
        <v>591889.39199999999</v>
      </c>
      <c r="BX67" s="48">
        <f t="shared" si="22"/>
        <v>323468.90000000002</v>
      </c>
      <c r="BY67" s="48">
        <f t="shared" si="23"/>
        <v>0</v>
      </c>
      <c r="BZ67" s="48">
        <f t="shared" si="7"/>
        <v>915358.29200000002</v>
      </c>
      <c r="CA67" s="87">
        <f t="shared" si="24"/>
        <v>86000</v>
      </c>
      <c r="CB67" s="48">
        <f t="shared" si="58"/>
        <v>0</v>
      </c>
      <c r="CC67" s="48">
        <f t="shared" si="25"/>
        <v>1330000</v>
      </c>
      <c r="CD67" s="48">
        <f t="shared" si="26"/>
        <v>1416000</v>
      </c>
      <c r="CE67" s="87">
        <f t="shared" si="27"/>
        <v>677889.39199999999</v>
      </c>
      <c r="CF67" s="48">
        <f t="shared" si="28"/>
        <v>323468.90000000002</v>
      </c>
      <c r="CG67" s="48">
        <f t="shared" si="70"/>
        <v>1330000</v>
      </c>
      <c r="CH67" s="87">
        <f t="shared" si="59"/>
        <v>2331358.2919999999</v>
      </c>
      <c r="CI67" s="87">
        <v>677889.39199999999</v>
      </c>
      <c r="CJ67" s="48">
        <f t="shared" si="60"/>
        <v>1653468.9</v>
      </c>
      <c r="CK67" s="90">
        <f t="shared" si="61"/>
        <v>0.29077014645331917</v>
      </c>
      <c r="CL67" s="88">
        <f t="shared" si="71"/>
        <v>591889.39199999999</v>
      </c>
      <c r="CM67" s="44">
        <f t="shared" si="72"/>
        <v>323468.89999999991</v>
      </c>
      <c r="CN67" s="44">
        <f t="shared" si="62"/>
        <v>915358.2919999999</v>
      </c>
      <c r="CO67" s="92">
        <f t="shared" si="30"/>
        <v>0.646620451437392</v>
      </c>
      <c r="CP67" s="88">
        <f t="shared" si="31"/>
        <v>105028</v>
      </c>
      <c r="CQ67" s="52">
        <f t="shared" si="32"/>
        <v>103167</v>
      </c>
      <c r="CR67" s="52">
        <f t="shared" si="63"/>
        <v>208195</v>
      </c>
      <c r="CS67" s="111">
        <f t="shared" si="43"/>
        <v>0.50446936766012629</v>
      </c>
      <c r="CT67" s="88">
        <f t="shared" si="33"/>
        <v>486861.39199999999</v>
      </c>
      <c r="CU67" s="52">
        <f t="shared" si="34"/>
        <v>220301.89999999991</v>
      </c>
      <c r="CV67" s="52">
        <f t="shared" si="64"/>
        <v>707163.2919999999</v>
      </c>
      <c r="CW67" s="91">
        <f t="shared" si="35"/>
        <v>0.6884709620928684</v>
      </c>
      <c r="CX67" s="88">
        <f t="shared" si="73"/>
        <v>581737.39199999999</v>
      </c>
      <c r="CY67" s="44">
        <f t="shared" si="74"/>
        <v>118837</v>
      </c>
      <c r="CZ67" s="44">
        <f t="shared" si="53"/>
        <v>700574.39199999999</v>
      </c>
      <c r="DA67" s="122">
        <f t="array" ref="DA67:DB67">CX67:CY67/CZ67</f>
        <v>0.83037204705592493</v>
      </c>
      <c r="DB67" s="122">
        <v>0.16962795294407507</v>
      </c>
      <c r="DC67" s="88">
        <f t="shared" si="38"/>
        <v>96152</v>
      </c>
      <c r="DD67" s="44">
        <f t="shared" si="39"/>
        <v>1534631.9</v>
      </c>
      <c r="DE67" s="44">
        <f t="shared" si="54"/>
        <v>1630783.9</v>
      </c>
      <c r="DF67" s="122">
        <f t="array" ref="DF67:DG67">DC67:DD67/DE67</f>
        <v>5.8960601708172376E-2</v>
      </c>
      <c r="DG67" s="122">
        <v>0.94103939829182759</v>
      </c>
      <c r="DH67" s="88">
        <f t="shared" si="21"/>
        <v>677889.39199999999</v>
      </c>
      <c r="DI67" s="44">
        <f t="shared" si="41"/>
        <v>1653468.9</v>
      </c>
      <c r="DJ67" s="44">
        <f t="shared" si="55"/>
        <v>2331358.2919999999</v>
      </c>
      <c r="DK67" s="122">
        <f t="array" ref="DK67:DL67">DH67:DI67/DJ67</f>
        <v>0.29077014645331917</v>
      </c>
      <c r="DL67" s="122">
        <v>0.70922985354668089</v>
      </c>
      <c r="DM67" s="47"/>
      <c r="DN67" s="47"/>
      <c r="DO67" s="47"/>
      <c r="DP67" s="47"/>
      <c r="DQ67" s="47"/>
      <c r="DR67" s="47"/>
      <c r="DS67" s="47"/>
      <c r="DT67" s="47"/>
      <c r="DU67" s="47"/>
      <c r="DV67" s="47"/>
      <c r="DW67" s="47"/>
      <c r="DX67" s="47"/>
      <c r="DY67" s="47"/>
      <c r="DZ67" s="47"/>
      <c r="EA67" s="47"/>
      <c r="EB67" s="47"/>
      <c r="EC67" s="47"/>
      <c r="ED67" s="47"/>
      <c r="EE67" s="47"/>
      <c r="EF67" s="47"/>
    </row>
    <row r="68" spans="1:136" s="24" customFormat="1" ht="12.75" customHeight="1">
      <c r="A68" s="82">
        <v>1990</v>
      </c>
      <c r="B68" s="83">
        <v>62.462000000000003</v>
      </c>
      <c r="C68" s="83">
        <f t="shared" si="0"/>
        <v>1.7390093176651402</v>
      </c>
      <c r="D68" s="74">
        <v>477377</v>
      </c>
      <c r="E68" s="45">
        <v>0</v>
      </c>
      <c r="F68" s="45">
        <v>8824</v>
      </c>
      <c r="G68" s="45">
        <v>12292</v>
      </c>
      <c r="H68" s="45">
        <v>0</v>
      </c>
      <c r="I68" s="45">
        <v>63237</v>
      </c>
      <c r="J68" s="45">
        <v>97775</v>
      </c>
      <c r="K68" s="45">
        <v>161012</v>
      </c>
      <c r="L68" s="45">
        <v>0</v>
      </c>
      <c r="M68" s="45">
        <v>0</v>
      </c>
      <c r="N68" s="45">
        <v>0</v>
      </c>
      <c r="O68" s="45">
        <v>1075.9000000000001</v>
      </c>
      <c r="P68" s="45">
        <v>9683.1</v>
      </c>
      <c r="Q68" s="45">
        <v>10759</v>
      </c>
      <c r="R68" s="45">
        <v>4386</v>
      </c>
      <c r="S68" s="45">
        <v>5955</v>
      </c>
      <c r="T68" s="45">
        <v>10341</v>
      </c>
      <c r="U68" s="45">
        <v>547</v>
      </c>
      <c r="V68" s="45">
        <v>12230</v>
      </c>
      <c r="W68" s="45">
        <v>12777</v>
      </c>
      <c r="X68" s="45">
        <v>7965</v>
      </c>
      <c r="Y68" s="45">
        <v>12919</v>
      </c>
      <c r="Z68" s="45">
        <v>20884</v>
      </c>
      <c r="AA68" s="48">
        <v>23055</v>
      </c>
      <c r="AB68" s="48">
        <v>4200</v>
      </c>
      <c r="AC68" s="45">
        <v>27255</v>
      </c>
      <c r="AD68" s="45">
        <v>0</v>
      </c>
      <c r="AE68" s="45">
        <v>0</v>
      </c>
      <c r="AF68" s="45">
        <v>0</v>
      </c>
      <c r="AG68" s="45">
        <v>0</v>
      </c>
      <c r="AH68" s="45">
        <v>0</v>
      </c>
      <c r="AI68" s="45">
        <v>0</v>
      </c>
      <c r="AJ68" s="45">
        <f t="shared" si="56"/>
        <v>0</v>
      </c>
      <c r="AK68" s="74">
        <v>12469</v>
      </c>
      <c r="AL68" s="52">
        <v>11346</v>
      </c>
      <c r="AM68" s="45">
        <v>183966</v>
      </c>
      <c r="AN68" s="48">
        <v>195312</v>
      </c>
      <c r="AO68" s="74">
        <v>0</v>
      </c>
      <c r="AP68" s="45">
        <v>0</v>
      </c>
      <c r="AQ68" s="45">
        <v>0</v>
      </c>
      <c r="AR68" s="45">
        <v>0</v>
      </c>
      <c r="AS68" s="45">
        <v>0</v>
      </c>
      <c r="AT68" s="45">
        <v>0</v>
      </c>
      <c r="AU68" s="45">
        <v>0</v>
      </c>
      <c r="AV68" s="45">
        <v>0</v>
      </c>
      <c r="AW68" s="45">
        <v>0</v>
      </c>
      <c r="AX68" s="48">
        <v>0</v>
      </c>
      <c r="AY68" s="45">
        <v>0</v>
      </c>
      <c r="AZ68" s="45">
        <v>0</v>
      </c>
      <c r="BA68" s="45">
        <v>0</v>
      </c>
      <c r="BB68" s="45">
        <v>0</v>
      </c>
      <c r="BC68" s="45">
        <v>0</v>
      </c>
      <c r="BD68" s="45">
        <v>0</v>
      </c>
      <c r="BE68" s="45">
        <v>0</v>
      </c>
      <c r="BF68" s="45">
        <v>0</v>
      </c>
      <c r="BG68" s="45">
        <v>0</v>
      </c>
      <c r="BH68" s="45">
        <v>0</v>
      </c>
      <c r="BI68" s="45">
        <v>0</v>
      </c>
      <c r="BJ68" s="45">
        <v>0</v>
      </c>
      <c r="BK68" s="45">
        <v>0</v>
      </c>
      <c r="BL68" s="45">
        <v>0</v>
      </c>
      <c r="BM68" s="45">
        <v>0</v>
      </c>
      <c r="BN68" s="48">
        <v>0</v>
      </c>
      <c r="BO68" s="48">
        <v>1508000</v>
      </c>
      <c r="BP68" s="45">
        <v>1508000</v>
      </c>
      <c r="BQ68" s="45">
        <v>0</v>
      </c>
      <c r="BR68" s="45">
        <v>0</v>
      </c>
      <c r="BS68" s="74">
        <f t="shared" si="2"/>
        <v>949302</v>
      </c>
      <c r="BT68" s="45">
        <f t="shared" si="69"/>
        <v>1508000</v>
      </c>
      <c r="BU68" s="45">
        <f t="shared" si="57"/>
        <v>2457302</v>
      </c>
      <c r="BV68" s="48">
        <f t="shared" si="65"/>
        <v>2457302</v>
      </c>
      <c r="BW68" s="87">
        <f t="shared" si="6"/>
        <v>610104.9</v>
      </c>
      <c r="BX68" s="48">
        <f t="shared" si="22"/>
        <v>339197.1</v>
      </c>
      <c r="BY68" s="48">
        <f t="shared" si="23"/>
        <v>0</v>
      </c>
      <c r="BZ68" s="48">
        <f t="shared" si="7"/>
        <v>949302</v>
      </c>
      <c r="CA68" s="87">
        <f t="shared" si="24"/>
        <v>0</v>
      </c>
      <c r="CB68" s="48">
        <f t="shared" si="58"/>
        <v>0</v>
      </c>
      <c r="CC68" s="48">
        <f t="shared" si="25"/>
        <v>1508000</v>
      </c>
      <c r="CD68" s="48">
        <f t="shared" si="26"/>
        <v>1508000</v>
      </c>
      <c r="CE68" s="87">
        <f t="shared" si="27"/>
        <v>610104.9</v>
      </c>
      <c r="CF68" s="48">
        <f t="shared" si="28"/>
        <v>339197.1</v>
      </c>
      <c r="CG68" s="48">
        <f t="shared" si="70"/>
        <v>1508000</v>
      </c>
      <c r="CH68" s="87">
        <f t="shared" si="59"/>
        <v>2457302</v>
      </c>
      <c r="CI68" s="87">
        <v>610104.9</v>
      </c>
      <c r="CJ68" s="48">
        <f t="shared" si="60"/>
        <v>1847197.1</v>
      </c>
      <c r="CK68" s="90">
        <f t="shared" si="61"/>
        <v>0.24828242519641461</v>
      </c>
      <c r="CL68" s="88">
        <f t="shared" si="71"/>
        <v>610104.9</v>
      </c>
      <c r="CM68" s="44">
        <f t="shared" si="72"/>
        <v>339197.10000000009</v>
      </c>
      <c r="CN68" s="44">
        <f t="shared" si="62"/>
        <v>949302.00000000012</v>
      </c>
      <c r="CO68" s="92">
        <f t="shared" si="30"/>
        <v>0.64268789068178511</v>
      </c>
      <c r="CP68" s="88">
        <f t="shared" si="31"/>
        <v>107408</v>
      </c>
      <c r="CQ68" s="52">
        <f t="shared" si="32"/>
        <v>101975</v>
      </c>
      <c r="CR68" s="52">
        <f t="shared" si="63"/>
        <v>209383</v>
      </c>
      <c r="CS68" s="111">
        <f t="shared" si="43"/>
        <v>0.51297383264161844</v>
      </c>
      <c r="CT68" s="88">
        <f t="shared" si="33"/>
        <v>502696.9</v>
      </c>
      <c r="CU68" s="52">
        <f t="shared" si="34"/>
        <v>237222.10000000009</v>
      </c>
      <c r="CV68" s="52">
        <f t="shared" si="64"/>
        <v>739919.00000000012</v>
      </c>
      <c r="CW68" s="91">
        <f t="shared" si="35"/>
        <v>0.679394501290006</v>
      </c>
      <c r="CX68" s="88">
        <f t="shared" si="73"/>
        <v>598211.9</v>
      </c>
      <c r="CY68" s="44">
        <f t="shared" si="74"/>
        <v>120849</v>
      </c>
      <c r="CZ68" s="44">
        <f t="shared" si="53"/>
        <v>719060.9</v>
      </c>
      <c r="DA68" s="122">
        <f t="array" ref="DA68:DB68">CX68:CY68/CZ68</f>
        <v>0.83193495849934274</v>
      </c>
      <c r="DB68" s="122">
        <v>0.16806504150065732</v>
      </c>
      <c r="DC68" s="88">
        <f t="shared" si="38"/>
        <v>11893</v>
      </c>
      <c r="DD68" s="44">
        <f t="shared" si="39"/>
        <v>1726348.1</v>
      </c>
      <c r="DE68" s="44">
        <f t="shared" si="54"/>
        <v>1738241.1</v>
      </c>
      <c r="DF68" s="122">
        <f t="array" ref="DF68:DG68">DC68:DD68/DE68</f>
        <v>6.84197376301826E-3</v>
      </c>
      <c r="DG68" s="122">
        <v>0.99315802623698179</v>
      </c>
      <c r="DH68" s="88">
        <f t="shared" si="21"/>
        <v>610104.9</v>
      </c>
      <c r="DI68" s="44">
        <f t="shared" si="41"/>
        <v>1847197.1</v>
      </c>
      <c r="DJ68" s="44">
        <f t="shared" si="55"/>
        <v>2457302</v>
      </c>
      <c r="DK68" s="122">
        <f t="array" ref="DK68:DL68">DH68:DI68/DJ68</f>
        <v>0.24828242519641461</v>
      </c>
      <c r="DL68" s="122">
        <v>0.75171757480358548</v>
      </c>
      <c r="DM68" s="47"/>
      <c r="DN68" s="47"/>
      <c r="DO68" s="47"/>
      <c r="DP68" s="47"/>
      <c r="DQ68" s="47"/>
      <c r="DR68" s="47"/>
      <c r="DS68" s="47"/>
      <c r="DT68" s="47"/>
      <c r="DU68" s="47"/>
      <c r="DV68" s="47"/>
      <c r="DW68" s="47"/>
      <c r="DX68" s="47"/>
      <c r="DY68" s="47"/>
      <c r="DZ68" s="47"/>
      <c r="EA68" s="47"/>
      <c r="EB68" s="47"/>
      <c r="EC68" s="47"/>
      <c r="ED68" s="47"/>
      <c r="EE68" s="47"/>
      <c r="EF68" s="47"/>
    </row>
    <row r="69" spans="1:136" s="24" customFormat="1" ht="12.75" customHeight="1">
      <c r="A69" s="82">
        <v>1991</v>
      </c>
      <c r="B69" s="83">
        <v>65.561000000000007</v>
      </c>
      <c r="C69" s="83">
        <f t="shared" si="0"/>
        <v>1.65680816338982</v>
      </c>
      <c r="D69" s="74">
        <v>509789.34399999998</v>
      </c>
      <c r="E69" s="45">
        <v>0</v>
      </c>
      <c r="F69" s="45">
        <v>9176</v>
      </c>
      <c r="G69" s="45">
        <v>12783</v>
      </c>
      <c r="H69" s="45">
        <v>0</v>
      </c>
      <c r="I69" s="45">
        <v>70298</v>
      </c>
      <c r="J69" s="45">
        <v>95405</v>
      </c>
      <c r="K69" s="45">
        <v>165703</v>
      </c>
      <c r="L69" s="45">
        <v>0</v>
      </c>
      <c r="M69" s="45">
        <v>0</v>
      </c>
      <c r="N69" s="45">
        <v>0</v>
      </c>
      <c r="O69" s="45">
        <v>1422.2</v>
      </c>
      <c r="P69" s="45">
        <v>12799.8</v>
      </c>
      <c r="Q69" s="45">
        <v>14222</v>
      </c>
      <c r="R69" s="45">
        <v>5913</v>
      </c>
      <c r="S69" s="45">
        <v>8870</v>
      </c>
      <c r="T69" s="45">
        <v>14783</v>
      </c>
      <c r="U69" s="45">
        <v>746</v>
      </c>
      <c r="V69" s="45">
        <v>13096</v>
      </c>
      <c r="W69" s="45">
        <v>13842</v>
      </c>
      <c r="X69" s="45">
        <v>8164</v>
      </c>
      <c r="Y69" s="45">
        <v>16473</v>
      </c>
      <c r="Z69" s="45">
        <v>24637</v>
      </c>
      <c r="AA69" s="48">
        <v>23127</v>
      </c>
      <c r="AB69" s="48">
        <v>6773</v>
      </c>
      <c r="AC69" s="45">
        <v>29900</v>
      </c>
      <c r="AD69" s="45">
        <v>0</v>
      </c>
      <c r="AE69" s="45">
        <v>0</v>
      </c>
      <c r="AF69" s="45">
        <v>0</v>
      </c>
      <c r="AG69" s="45">
        <v>0</v>
      </c>
      <c r="AH69" s="45">
        <v>0</v>
      </c>
      <c r="AI69" s="45">
        <v>0</v>
      </c>
      <c r="AJ69" s="45">
        <f t="shared" si="56"/>
        <v>0</v>
      </c>
      <c r="AK69" s="74">
        <v>12579</v>
      </c>
      <c r="AL69" s="52">
        <v>10588</v>
      </c>
      <c r="AM69" s="45">
        <v>191407</v>
      </c>
      <c r="AN69" s="48">
        <v>201995</v>
      </c>
      <c r="AO69" s="74">
        <v>0</v>
      </c>
      <c r="AP69" s="45">
        <v>0</v>
      </c>
      <c r="AQ69" s="45">
        <v>0</v>
      </c>
      <c r="AR69" s="45">
        <v>0</v>
      </c>
      <c r="AS69" s="45">
        <v>0</v>
      </c>
      <c r="AT69" s="45">
        <v>0</v>
      </c>
      <c r="AU69" s="45">
        <v>0</v>
      </c>
      <c r="AV69" s="45">
        <v>0</v>
      </c>
      <c r="AW69" s="45">
        <v>0</v>
      </c>
      <c r="AX69" s="48">
        <v>0</v>
      </c>
      <c r="AY69" s="45">
        <v>0</v>
      </c>
      <c r="AZ69" s="45">
        <v>0</v>
      </c>
      <c r="BA69" s="45">
        <v>0</v>
      </c>
      <c r="BB69" s="45">
        <v>0</v>
      </c>
      <c r="BC69" s="45">
        <v>0</v>
      </c>
      <c r="BD69" s="45">
        <v>0</v>
      </c>
      <c r="BE69" s="45">
        <v>0</v>
      </c>
      <c r="BF69" s="45">
        <v>0</v>
      </c>
      <c r="BG69" s="45">
        <v>0</v>
      </c>
      <c r="BH69" s="45">
        <v>0</v>
      </c>
      <c r="BI69" s="45">
        <v>0</v>
      </c>
      <c r="BJ69" s="45">
        <v>0</v>
      </c>
      <c r="BK69" s="45">
        <v>0</v>
      </c>
      <c r="BL69" s="45">
        <v>0</v>
      </c>
      <c r="BM69" s="45">
        <v>0</v>
      </c>
      <c r="BN69" s="48">
        <v>10000</v>
      </c>
      <c r="BO69" s="48">
        <v>1631000</v>
      </c>
      <c r="BP69" s="45">
        <v>1641000</v>
      </c>
      <c r="BQ69" s="45">
        <v>0</v>
      </c>
      <c r="BR69" s="45">
        <v>0</v>
      </c>
      <c r="BS69" s="74">
        <f t="shared" si="2"/>
        <v>1009409.344</v>
      </c>
      <c r="BT69" s="45">
        <f t="shared" si="69"/>
        <v>1641000</v>
      </c>
      <c r="BU69" s="45">
        <f t="shared" si="57"/>
        <v>2650409.344</v>
      </c>
      <c r="BV69" s="48">
        <f t="shared" si="65"/>
        <v>2650409.344</v>
      </c>
      <c r="BW69" s="87">
        <f t="shared" si="6"/>
        <v>652006.54399999999</v>
      </c>
      <c r="BX69" s="48">
        <f t="shared" si="22"/>
        <v>357402.8</v>
      </c>
      <c r="BY69" s="48">
        <f t="shared" si="23"/>
        <v>0</v>
      </c>
      <c r="BZ69" s="48">
        <f t="shared" si="7"/>
        <v>1009409.344</v>
      </c>
      <c r="CA69" s="87">
        <f t="shared" si="24"/>
        <v>10000</v>
      </c>
      <c r="CB69" s="48">
        <f t="shared" si="58"/>
        <v>0</v>
      </c>
      <c r="CC69" s="48">
        <f t="shared" si="25"/>
        <v>1631000</v>
      </c>
      <c r="CD69" s="48">
        <f t="shared" si="26"/>
        <v>1641000</v>
      </c>
      <c r="CE69" s="87">
        <f t="shared" si="27"/>
        <v>662006.54399999999</v>
      </c>
      <c r="CF69" s="48">
        <f t="shared" si="28"/>
        <v>357402.8</v>
      </c>
      <c r="CG69" s="48">
        <f t="shared" si="70"/>
        <v>1631000</v>
      </c>
      <c r="CH69" s="87">
        <f t="shared" si="59"/>
        <v>2650409.344</v>
      </c>
      <c r="CI69" s="87">
        <v>662006.54399999999</v>
      </c>
      <c r="CJ69" s="48">
        <f t="shared" si="60"/>
        <v>1988402.8</v>
      </c>
      <c r="CK69" s="90">
        <f t="shared" si="61"/>
        <v>0.2497752075537506</v>
      </c>
      <c r="CL69" s="88">
        <f t="shared" si="71"/>
        <v>652006.54399999999</v>
      </c>
      <c r="CM69" s="44">
        <f t="shared" si="72"/>
        <v>357402.80000000005</v>
      </c>
      <c r="CN69" s="44">
        <f t="shared" si="62"/>
        <v>1009409.344</v>
      </c>
      <c r="CO69" s="92">
        <f t="shared" si="30"/>
        <v>0.64592877792896675</v>
      </c>
      <c r="CP69" s="88">
        <f t="shared" si="31"/>
        <v>115384</v>
      </c>
      <c r="CQ69" s="52">
        <f t="shared" si="32"/>
        <v>102178</v>
      </c>
      <c r="CR69" s="52">
        <f t="shared" si="63"/>
        <v>217562</v>
      </c>
      <c r="CS69" s="111">
        <f t="shared" si="43"/>
        <v>0.53034996920418087</v>
      </c>
      <c r="CT69" s="88">
        <f t="shared" si="33"/>
        <v>536622.54399999999</v>
      </c>
      <c r="CU69" s="52">
        <f t="shared" si="34"/>
        <v>255224.80000000005</v>
      </c>
      <c r="CV69" s="52">
        <f t="shared" si="64"/>
        <v>791847.34400000004</v>
      </c>
      <c r="CW69" s="91">
        <f t="shared" si="35"/>
        <v>0.67768433911675785</v>
      </c>
      <c r="CX69" s="88">
        <f t="shared" si="73"/>
        <v>640672.54399999999</v>
      </c>
      <c r="CY69" s="44">
        <f t="shared" si="74"/>
        <v>127521</v>
      </c>
      <c r="CZ69" s="44">
        <f t="shared" si="53"/>
        <v>768193.54399999999</v>
      </c>
      <c r="DA69" s="122">
        <f t="array" ref="DA69:DB69">CX69:CY69/CZ69</f>
        <v>0.83399886526513167</v>
      </c>
      <c r="DB69" s="122">
        <v>0.16600113473486833</v>
      </c>
      <c r="DC69" s="88">
        <f t="shared" si="38"/>
        <v>21334</v>
      </c>
      <c r="DD69" s="44">
        <f t="shared" si="39"/>
        <v>1860881.8</v>
      </c>
      <c r="DE69" s="44">
        <f t="shared" si="54"/>
        <v>1882215.8</v>
      </c>
      <c r="DF69" s="122">
        <f t="array" ref="DF69:DG69">DC69:DD69/DE69</f>
        <v>1.1334513290133894E-2</v>
      </c>
      <c r="DG69" s="122">
        <v>0.98866548670986609</v>
      </c>
      <c r="DH69" s="88">
        <f t="shared" si="21"/>
        <v>662006.54399999999</v>
      </c>
      <c r="DI69" s="44">
        <f t="shared" si="41"/>
        <v>1988402.8</v>
      </c>
      <c r="DJ69" s="44">
        <f t="shared" si="55"/>
        <v>2650409.344</v>
      </c>
      <c r="DK69" s="122">
        <f t="array" ref="DK69:DL69">DH69:DI69/DJ69</f>
        <v>0.2497752075537506</v>
      </c>
      <c r="DL69" s="122">
        <v>0.7502247924462494</v>
      </c>
      <c r="DM69" s="47"/>
      <c r="DN69" s="47"/>
      <c r="DO69" s="47"/>
      <c r="DP69" s="47"/>
      <c r="DQ69" s="47"/>
      <c r="DR69" s="47"/>
      <c r="DS69" s="47"/>
      <c r="DT69" s="47"/>
      <c r="DU69" s="47"/>
      <c r="DV69" s="47"/>
      <c r="DW69" s="47"/>
      <c r="DX69" s="47"/>
      <c r="DY69" s="47"/>
      <c r="DZ69" s="47"/>
      <c r="EA69" s="47"/>
      <c r="EB69" s="47"/>
      <c r="EC69" s="47"/>
      <c r="ED69" s="47"/>
      <c r="EE69" s="47"/>
      <c r="EF69" s="47"/>
    </row>
    <row r="70" spans="1:136" s="24" customFormat="1" ht="12.75" customHeight="1">
      <c r="A70" s="82">
        <v>1992</v>
      </c>
      <c r="B70" s="83">
        <v>66.92</v>
      </c>
      <c r="C70" s="83">
        <f t="shared" si="0"/>
        <v>1.6231619844590555</v>
      </c>
      <c r="D70" s="74">
        <v>564251</v>
      </c>
      <c r="E70" s="45">
        <v>0</v>
      </c>
      <c r="F70" s="45">
        <v>9545</v>
      </c>
      <c r="G70" s="45">
        <v>13251</v>
      </c>
      <c r="H70" s="45">
        <v>0</v>
      </c>
      <c r="I70" s="45">
        <v>74250</v>
      </c>
      <c r="J70" s="45">
        <v>110988</v>
      </c>
      <c r="K70" s="45">
        <v>185238</v>
      </c>
      <c r="L70" s="45">
        <v>0</v>
      </c>
      <c r="M70" s="45">
        <v>0</v>
      </c>
      <c r="N70" s="45">
        <v>0</v>
      </c>
      <c r="O70" s="45">
        <v>1297.5</v>
      </c>
      <c r="P70" s="45">
        <v>11677.5</v>
      </c>
      <c r="Q70" s="45">
        <v>12975</v>
      </c>
      <c r="R70" s="45">
        <v>5943</v>
      </c>
      <c r="S70" s="45">
        <v>0</v>
      </c>
      <c r="T70" s="45">
        <v>5943</v>
      </c>
      <c r="U70" s="45">
        <v>1065</v>
      </c>
      <c r="V70" s="45">
        <v>17130</v>
      </c>
      <c r="W70" s="45">
        <v>18195</v>
      </c>
      <c r="X70" s="45">
        <v>9092</v>
      </c>
      <c r="Y70" s="45">
        <v>16179</v>
      </c>
      <c r="Z70" s="45">
        <v>25271</v>
      </c>
      <c r="AA70" s="48">
        <v>25989</v>
      </c>
      <c r="AB70" s="48">
        <v>6527</v>
      </c>
      <c r="AC70" s="45">
        <v>32516</v>
      </c>
      <c r="AD70" s="45">
        <v>0</v>
      </c>
      <c r="AE70" s="45">
        <v>0</v>
      </c>
      <c r="AF70" s="45">
        <v>0</v>
      </c>
      <c r="AG70" s="45">
        <v>0</v>
      </c>
      <c r="AH70" s="45">
        <v>0</v>
      </c>
      <c r="AI70" s="45">
        <v>0</v>
      </c>
      <c r="AJ70" s="45">
        <f t="shared" si="56"/>
        <v>0</v>
      </c>
      <c r="AK70" s="74">
        <v>9532</v>
      </c>
      <c r="AL70" s="52">
        <v>10756</v>
      </c>
      <c r="AM70" s="45">
        <v>191049</v>
      </c>
      <c r="AN70" s="48">
        <v>201805</v>
      </c>
      <c r="AO70" s="74">
        <v>0</v>
      </c>
      <c r="AP70" s="45">
        <v>0</v>
      </c>
      <c r="AQ70" s="45">
        <v>0</v>
      </c>
      <c r="AR70" s="45">
        <v>0</v>
      </c>
      <c r="AS70" s="45">
        <v>46357</v>
      </c>
      <c r="AT70" s="45">
        <v>46357</v>
      </c>
      <c r="AU70" s="45">
        <v>0</v>
      </c>
      <c r="AV70" s="45">
        <v>0</v>
      </c>
      <c r="AW70" s="45">
        <v>0</v>
      </c>
      <c r="AX70" s="48">
        <v>0</v>
      </c>
      <c r="AY70" s="45">
        <v>0</v>
      </c>
      <c r="AZ70" s="45">
        <v>0</v>
      </c>
      <c r="BA70" s="45">
        <v>0</v>
      </c>
      <c r="BB70" s="45">
        <v>0</v>
      </c>
      <c r="BC70" s="45">
        <v>0</v>
      </c>
      <c r="BD70" s="45">
        <v>0</v>
      </c>
      <c r="BE70" s="45">
        <v>0</v>
      </c>
      <c r="BF70" s="45">
        <v>0</v>
      </c>
      <c r="BG70" s="45">
        <v>0</v>
      </c>
      <c r="BH70" s="45">
        <v>0</v>
      </c>
      <c r="BI70" s="45">
        <v>0</v>
      </c>
      <c r="BJ70" s="45">
        <v>0</v>
      </c>
      <c r="BK70" s="45">
        <v>0</v>
      </c>
      <c r="BL70" s="45">
        <v>0</v>
      </c>
      <c r="BM70" s="45">
        <v>0</v>
      </c>
      <c r="BN70" s="48">
        <v>10000</v>
      </c>
      <c r="BO70" s="48">
        <v>1652000</v>
      </c>
      <c r="BP70" s="45">
        <v>1662000</v>
      </c>
      <c r="BQ70" s="45">
        <v>0</v>
      </c>
      <c r="BR70" s="45">
        <v>0</v>
      </c>
      <c r="BS70" s="74">
        <f t="shared" si="2"/>
        <v>1078522</v>
      </c>
      <c r="BT70" s="45">
        <f t="shared" si="69"/>
        <v>1708357</v>
      </c>
      <c r="BU70" s="45">
        <f t="shared" si="57"/>
        <v>2786879</v>
      </c>
      <c r="BV70" s="48">
        <f t="shared" si="65"/>
        <v>2786879</v>
      </c>
      <c r="BW70" s="87">
        <f t="shared" si="6"/>
        <v>715439.5</v>
      </c>
      <c r="BX70" s="48">
        <f t="shared" si="22"/>
        <v>363082.5</v>
      </c>
      <c r="BY70" s="48">
        <f t="shared" si="23"/>
        <v>0</v>
      </c>
      <c r="BZ70" s="48">
        <f t="shared" si="7"/>
        <v>1078522</v>
      </c>
      <c r="CA70" s="87">
        <f t="shared" si="24"/>
        <v>10000</v>
      </c>
      <c r="CB70" s="48">
        <f t="shared" si="58"/>
        <v>0</v>
      </c>
      <c r="CC70" s="48">
        <f t="shared" si="25"/>
        <v>1698357</v>
      </c>
      <c r="CD70" s="48">
        <f t="shared" si="26"/>
        <v>1708357</v>
      </c>
      <c r="CE70" s="87">
        <f t="shared" si="27"/>
        <v>725439.5</v>
      </c>
      <c r="CF70" s="48">
        <f t="shared" si="28"/>
        <v>363082.5</v>
      </c>
      <c r="CG70" s="48">
        <f t="shared" si="70"/>
        <v>1698357</v>
      </c>
      <c r="CH70" s="87">
        <f t="shared" si="59"/>
        <v>2786879</v>
      </c>
      <c r="CI70" s="87">
        <v>725439.5</v>
      </c>
      <c r="CJ70" s="48">
        <f t="shared" si="60"/>
        <v>2061439.5</v>
      </c>
      <c r="CK70" s="90">
        <f t="shared" si="61"/>
        <v>0.2603053451549206</v>
      </c>
      <c r="CL70" s="88">
        <f t="shared" si="71"/>
        <v>715439.5</v>
      </c>
      <c r="CM70" s="44">
        <f t="shared" si="72"/>
        <v>363082.5</v>
      </c>
      <c r="CN70" s="44">
        <f t="shared" si="62"/>
        <v>1078522</v>
      </c>
      <c r="CO70" s="92">
        <f t="shared" si="30"/>
        <v>0.66335179069133499</v>
      </c>
      <c r="CP70" s="88">
        <f t="shared" si="31"/>
        <v>123035</v>
      </c>
      <c r="CQ70" s="52">
        <f t="shared" si="32"/>
        <v>117515</v>
      </c>
      <c r="CR70" s="52">
        <f t="shared" si="63"/>
        <v>240550</v>
      </c>
      <c r="CS70" s="111">
        <f t="shared" si="43"/>
        <v>0.51147370609020992</v>
      </c>
      <c r="CT70" s="88">
        <f t="shared" si="33"/>
        <v>592404.5</v>
      </c>
      <c r="CU70" s="52">
        <f t="shared" si="34"/>
        <v>245567.5</v>
      </c>
      <c r="CV70" s="52">
        <f t="shared" si="64"/>
        <v>837972</v>
      </c>
      <c r="CW70" s="91">
        <f t="shared" si="35"/>
        <v>0.70695023222732978</v>
      </c>
      <c r="CX70" s="88">
        <f t="shared" si="73"/>
        <v>703618.5</v>
      </c>
      <c r="CY70" s="44">
        <f t="shared" si="74"/>
        <v>180051</v>
      </c>
      <c r="CZ70" s="44">
        <f t="shared" si="53"/>
        <v>883669.5</v>
      </c>
      <c r="DA70" s="122">
        <f t="array" ref="DA70:DB70">CX70:CY70/CZ70</f>
        <v>0.79624622101362552</v>
      </c>
      <c r="DB70" s="122">
        <v>0.20375377898637442</v>
      </c>
      <c r="DC70" s="88">
        <f t="shared" si="38"/>
        <v>21821</v>
      </c>
      <c r="DD70" s="44">
        <f t="shared" si="39"/>
        <v>1881388.5</v>
      </c>
      <c r="DE70" s="44">
        <f t="shared" si="54"/>
        <v>1903209.5</v>
      </c>
      <c r="DF70" s="122">
        <f t="array" ref="DF70:DG70">DC70:DD70/DE70</f>
        <v>1.1465369419393924E-2</v>
      </c>
      <c r="DG70" s="122">
        <v>0.98853463058060609</v>
      </c>
      <c r="DH70" s="88">
        <f t="shared" si="21"/>
        <v>725439.5</v>
      </c>
      <c r="DI70" s="44">
        <f t="shared" si="41"/>
        <v>2061439.5</v>
      </c>
      <c r="DJ70" s="44">
        <f t="shared" si="55"/>
        <v>2786879</v>
      </c>
      <c r="DK70" s="122">
        <f t="array" ref="DK70:DL70">DH70:DI70/DJ70</f>
        <v>0.2603053451549206</v>
      </c>
      <c r="DL70" s="122">
        <v>0.73969465484507935</v>
      </c>
      <c r="DM70" s="47"/>
      <c r="DN70" s="47"/>
      <c r="DO70" s="47"/>
      <c r="DP70" s="47"/>
      <c r="DQ70" s="47"/>
      <c r="DR70" s="47"/>
      <c r="DS70" s="47"/>
      <c r="DT70" s="47"/>
      <c r="DU70" s="47"/>
      <c r="DV70" s="47"/>
      <c r="DW70" s="47"/>
      <c r="DX70" s="47"/>
      <c r="DY70" s="47"/>
      <c r="DZ70" s="47"/>
      <c r="EA70" s="47"/>
      <c r="EB70" s="47"/>
      <c r="EC70" s="47"/>
      <c r="ED70" s="47"/>
      <c r="EE70" s="47"/>
      <c r="EF70" s="47"/>
    </row>
    <row r="71" spans="1:136" s="24" customFormat="1" ht="12.75" customHeight="1">
      <c r="A71" s="82">
        <v>1993</v>
      </c>
      <c r="B71" s="83">
        <v>69.882999999999996</v>
      </c>
      <c r="C71" s="83">
        <f t="shared" si="0"/>
        <v>1.5543408268105263</v>
      </c>
      <c r="D71" s="74">
        <v>576740</v>
      </c>
      <c r="E71" s="45">
        <v>0</v>
      </c>
      <c r="F71" s="45">
        <v>9545</v>
      </c>
      <c r="G71" s="45">
        <v>13251</v>
      </c>
      <c r="H71" s="45">
        <v>0</v>
      </c>
      <c r="I71" s="45">
        <v>80353</v>
      </c>
      <c r="J71" s="45">
        <v>125097</v>
      </c>
      <c r="K71" s="45">
        <v>205450</v>
      </c>
      <c r="L71" s="45">
        <v>0</v>
      </c>
      <c r="M71" s="45">
        <v>0</v>
      </c>
      <c r="N71" s="45">
        <v>0</v>
      </c>
      <c r="O71" s="45">
        <v>1312.2</v>
      </c>
      <c r="P71" s="45">
        <v>11809.8</v>
      </c>
      <c r="Q71" s="45">
        <v>13122</v>
      </c>
      <c r="R71" s="45">
        <v>5506</v>
      </c>
      <c r="S71" s="45">
        <v>0</v>
      </c>
      <c r="T71" s="45">
        <v>5506</v>
      </c>
      <c r="U71" s="45">
        <v>1118</v>
      </c>
      <c r="V71" s="45">
        <v>17130</v>
      </c>
      <c r="W71" s="45">
        <v>18248</v>
      </c>
      <c r="X71" s="45">
        <v>8906</v>
      </c>
      <c r="Y71" s="45">
        <v>16365</v>
      </c>
      <c r="Z71" s="45">
        <v>25271</v>
      </c>
      <c r="AA71" s="48">
        <v>30009</v>
      </c>
      <c r="AB71" s="48">
        <v>2507</v>
      </c>
      <c r="AC71" s="45">
        <v>32516</v>
      </c>
      <c r="AD71" s="45">
        <v>0</v>
      </c>
      <c r="AE71" s="45">
        <v>0</v>
      </c>
      <c r="AF71" s="45">
        <v>0</v>
      </c>
      <c r="AG71" s="45">
        <v>0</v>
      </c>
      <c r="AH71" s="45">
        <v>0</v>
      </c>
      <c r="AI71" s="45">
        <v>0</v>
      </c>
      <c r="AJ71" s="45">
        <f t="shared" si="56"/>
        <v>0</v>
      </c>
      <c r="AK71" s="74">
        <v>23709</v>
      </c>
      <c r="AL71" s="52">
        <v>11233</v>
      </c>
      <c r="AM71" s="45">
        <v>179967</v>
      </c>
      <c r="AN71" s="48">
        <v>191200</v>
      </c>
      <c r="AO71" s="74">
        <v>0</v>
      </c>
      <c r="AP71" s="45">
        <v>0</v>
      </c>
      <c r="AQ71" s="45">
        <v>0</v>
      </c>
      <c r="AR71" s="45">
        <v>0</v>
      </c>
      <c r="AS71" s="45">
        <v>0</v>
      </c>
      <c r="AT71" s="45">
        <v>0</v>
      </c>
      <c r="AU71" s="45">
        <v>0</v>
      </c>
      <c r="AV71" s="45">
        <v>0</v>
      </c>
      <c r="AW71" s="45">
        <v>0</v>
      </c>
      <c r="AX71" s="48">
        <v>0</v>
      </c>
      <c r="AY71" s="45">
        <v>0</v>
      </c>
      <c r="AZ71" s="45">
        <v>0</v>
      </c>
      <c r="BA71" s="45">
        <v>0</v>
      </c>
      <c r="BB71" s="45">
        <v>0</v>
      </c>
      <c r="BC71" s="45">
        <v>0</v>
      </c>
      <c r="BD71" s="45">
        <v>0</v>
      </c>
      <c r="BE71" s="45">
        <v>0</v>
      </c>
      <c r="BF71" s="45">
        <v>0</v>
      </c>
      <c r="BG71" s="45">
        <v>0</v>
      </c>
      <c r="BH71" s="45">
        <v>0</v>
      </c>
      <c r="BI71" s="45">
        <v>0</v>
      </c>
      <c r="BJ71" s="45">
        <v>0</v>
      </c>
      <c r="BK71" s="45">
        <v>0</v>
      </c>
      <c r="BL71" s="45">
        <v>0</v>
      </c>
      <c r="BM71" s="45">
        <v>0</v>
      </c>
      <c r="BN71" s="48">
        <v>0</v>
      </c>
      <c r="BO71" s="48">
        <v>1684000</v>
      </c>
      <c r="BP71" s="45">
        <v>1684000</v>
      </c>
      <c r="BQ71" s="45">
        <v>0</v>
      </c>
      <c r="BR71" s="45">
        <v>0</v>
      </c>
      <c r="BS71" s="74">
        <f t="shared" si="2"/>
        <v>1114558</v>
      </c>
      <c r="BT71" s="45">
        <f t="shared" si="69"/>
        <v>1684000</v>
      </c>
      <c r="BU71" s="45">
        <f t="shared" si="57"/>
        <v>2798558</v>
      </c>
      <c r="BV71" s="48">
        <f t="shared" si="65"/>
        <v>2798558</v>
      </c>
      <c r="BW71" s="87">
        <f t="shared" si="6"/>
        <v>737973.2</v>
      </c>
      <c r="BX71" s="48">
        <f t="shared" si="22"/>
        <v>376584.8</v>
      </c>
      <c r="BY71" s="48">
        <f t="shared" si="23"/>
        <v>0</v>
      </c>
      <c r="BZ71" s="48">
        <f t="shared" si="7"/>
        <v>1114558</v>
      </c>
      <c r="CA71" s="87">
        <f t="shared" si="24"/>
        <v>0</v>
      </c>
      <c r="CB71" s="48">
        <f t="shared" si="58"/>
        <v>0</v>
      </c>
      <c r="CC71" s="48">
        <f t="shared" si="25"/>
        <v>1684000</v>
      </c>
      <c r="CD71" s="48">
        <f t="shared" si="26"/>
        <v>1684000</v>
      </c>
      <c r="CE71" s="87">
        <f t="shared" si="27"/>
        <v>737973.2</v>
      </c>
      <c r="CF71" s="48">
        <f t="shared" si="28"/>
        <v>376584.8</v>
      </c>
      <c r="CG71" s="48">
        <f t="shared" si="70"/>
        <v>1684000</v>
      </c>
      <c r="CH71" s="87">
        <f t="shared" si="59"/>
        <v>2798558</v>
      </c>
      <c r="CI71" s="87">
        <v>737973.2</v>
      </c>
      <c r="CJ71" s="48">
        <f t="shared" si="60"/>
        <v>2060584.8</v>
      </c>
      <c r="CK71" s="90">
        <f t="shared" si="61"/>
        <v>0.26369766143849793</v>
      </c>
      <c r="CL71" s="88">
        <f t="shared" si="71"/>
        <v>737973.2</v>
      </c>
      <c r="CM71" s="44">
        <f t="shared" si="72"/>
        <v>376584.80000000005</v>
      </c>
      <c r="CN71" s="44">
        <f t="shared" si="62"/>
        <v>1114558</v>
      </c>
      <c r="CO71" s="92">
        <f t="shared" si="30"/>
        <v>0.66212184561054688</v>
      </c>
      <c r="CP71" s="88">
        <f t="shared" si="31"/>
        <v>133158</v>
      </c>
      <c r="CQ71" s="52">
        <f t="shared" si="32"/>
        <v>127604</v>
      </c>
      <c r="CR71" s="52">
        <f t="shared" si="63"/>
        <v>260762</v>
      </c>
      <c r="CS71" s="111">
        <f t="shared" si="43"/>
        <v>0.51064955783434707</v>
      </c>
      <c r="CT71" s="88">
        <f t="shared" si="33"/>
        <v>604815.19999999995</v>
      </c>
      <c r="CU71" s="52">
        <f t="shared" si="34"/>
        <v>248980.80000000005</v>
      </c>
      <c r="CV71" s="52">
        <f t="shared" si="64"/>
        <v>853796</v>
      </c>
      <c r="CW71" s="91">
        <f t="shared" si="35"/>
        <v>0.70838373569330371</v>
      </c>
      <c r="CX71" s="88">
        <f t="shared" si="73"/>
        <v>725622.2</v>
      </c>
      <c r="CY71" s="44">
        <f t="shared" si="74"/>
        <v>143969</v>
      </c>
      <c r="CZ71" s="44">
        <f t="shared" si="53"/>
        <v>869591.2</v>
      </c>
      <c r="DA71" s="122">
        <f t="array" ref="DA71:DB71">CX71:CY71/CZ71</f>
        <v>0.83444059691496419</v>
      </c>
      <c r="DB71" s="122">
        <v>0.16555940308503583</v>
      </c>
      <c r="DC71" s="88">
        <f t="shared" si="38"/>
        <v>12351</v>
      </c>
      <c r="DD71" s="44">
        <f t="shared" si="39"/>
        <v>1916615.8</v>
      </c>
      <c r="DE71" s="44">
        <f t="shared" si="54"/>
        <v>1928966.8</v>
      </c>
      <c r="DF71" s="122">
        <f t="array" ref="DF71:DG71">DC71:DD71/DE71</f>
        <v>6.4029095783297045E-3</v>
      </c>
      <c r="DG71" s="122">
        <v>0.99359709042167033</v>
      </c>
      <c r="DH71" s="88">
        <f t="shared" si="21"/>
        <v>737973.2</v>
      </c>
      <c r="DI71" s="44">
        <f t="shared" si="41"/>
        <v>2060584.8</v>
      </c>
      <c r="DJ71" s="44">
        <f t="shared" si="55"/>
        <v>2798558</v>
      </c>
      <c r="DK71" s="122">
        <f t="array" ref="DK71:DL71">DH71:DI71/DJ71</f>
        <v>0.26369766143849793</v>
      </c>
      <c r="DL71" s="122">
        <v>0.73630233856150207</v>
      </c>
      <c r="DM71" s="47"/>
      <c r="DN71" s="47"/>
      <c r="DO71" s="47"/>
      <c r="DP71" s="47"/>
      <c r="DQ71" s="47"/>
      <c r="DR71" s="47"/>
      <c r="DS71" s="47"/>
      <c r="DT71" s="47"/>
      <c r="DU71" s="47"/>
      <c r="DV71" s="47"/>
      <c r="DW71" s="47"/>
      <c r="DX71" s="47"/>
      <c r="DY71" s="47"/>
      <c r="DZ71" s="47"/>
      <c r="EA71" s="47"/>
      <c r="EB71" s="47"/>
      <c r="EC71" s="47"/>
      <c r="ED71" s="47"/>
      <c r="EE71" s="47"/>
      <c r="EF71" s="47"/>
    </row>
    <row r="72" spans="1:136" s="24" customFormat="1" ht="12.75" customHeight="1">
      <c r="A72" s="82">
        <v>1994</v>
      </c>
      <c r="B72" s="83">
        <v>72.144000000000005</v>
      </c>
      <c r="C72" s="83">
        <f t="shared" si="0"/>
        <v>1.5056276336216454</v>
      </c>
      <c r="D72" s="74">
        <v>591174</v>
      </c>
      <c r="E72" s="45">
        <v>0</v>
      </c>
      <c r="F72" s="45">
        <v>10921</v>
      </c>
      <c r="G72" s="45">
        <v>13482</v>
      </c>
      <c r="H72" s="45">
        <v>0</v>
      </c>
      <c r="I72" s="45">
        <v>83485</v>
      </c>
      <c r="J72" s="45">
        <v>129849</v>
      </c>
      <c r="K72" s="45">
        <v>213334</v>
      </c>
      <c r="L72" s="45">
        <v>0</v>
      </c>
      <c r="M72" s="45">
        <v>0</v>
      </c>
      <c r="N72" s="45">
        <v>0</v>
      </c>
      <c r="O72" s="45">
        <v>1232.5</v>
      </c>
      <c r="P72" s="45">
        <v>11092.5</v>
      </c>
      <c r="Q72" s="45">
        <v>12325</v>
      </c>
      <c r="R72" s="45">
        <v>5518</v>
      </c>
      <c r="S72" s="45">
        <v>0</v>
      </c>
      <c r="T72" s="45">
        <v>5518</v>
      </c>
      <c r="U72" s="45">
        <v>400</v>
      </c>
      <c r="V72" s="45">
        <v>7360</v>
      </c>
      <c r="W72" s="45">
        <v>7760</v>
      </c>
      <c r="X72" s="45">
        <v>9293</v>
      </c>
      <c r="Y72" s="45">
        <v>16365</v>
      </c>
      <c r="Z72" s="45">
        <v>25658</v>
      </c>
      <c r="AA72" s="48">
        <v>28403</v>
      </c>
      <c r="AB72" s="48">
        <v>4542</v>
      </c>
      <c r="AC72" s="45">
        <v>32945</v>
      </c>
      <c r="AD72" s="45">
        <v>0</v>
      </c>
      <c r="AE72" s="45">
        <v>0</v>
      </c>
      <c r="AF72" s="45">
        <v>0</v>
      </c>
      <c r="AG72" s="45">
        <v>0</v>
      </c>
      <c r="AH72" s="45">
        <v>0</v>
      </c>
      <c r="AI72" s="45">
        <v>0</v>
      </c>
      <c r="AJ72" s="45">
        <f t="shared" si="56"/>
        <v>0</v>
      </c>
      <c r="AK72" s="74">
        <v>35826</v>
      </c>
      <c r="AL72" s="52">
        <v>11680</v>
      </c>
      <c r="AM72" s="45">
        <v>202992</v>
      </c>
      <c r="AN72" s="48">
        <v>214672</v>
      </c>
      <c r="AO72" s="74">
        <v>0</v>
      </c>
      <c r="AP72" s="45">
        <v>0</v>
      </c>
      <c r="AQ72" s="45">
        <v>0</v>
      </c>
      <c r="AR72" s="45">
        <v>5765</v>
      </c>
      <c r="AS72" s="45">
        <v>66675</v>
      </c>
      <c r="AT72" s="45">
        <v>72440</v>
      </c>
      <c r="AU72" s="45">
        <v>0</v>
      </c>
      <c r="AV72" s="45">
        <v>0</v>
      </c>
      <c r="AW72" s="45">
        <v>0</v>
      </c>
      <c r="AX72" s="48">
        <v>0</v>
      </c>
      <c r="AY72" s="45">
        <v>0</v>
      </c>
      <c r="AZ72" s="45">
        <v>0</v>
      </c>
      <c r="BA72" s="45">
        <v>0</v>
      </c>
      <c r="BB72" s="45">
        <v>0</v>
      </c>
      <c r="BC72" s="45">
        <v>0</v>
      </c>
      <c r="BD72" s="45">
        <v>0</v>
      </c>
      <c r="BE72" s="45">
        <v>0</v>
      </c>
      <c r="BF72" s="45">
        <v>0</v>
      </c>
      <c r="BG72" s="45">
        <v>0</v>
      </c>
      <c r="BH72" s="45">
        <v>0</v>
      </c>
      <c r="BI72" s="45">
        <v>0</v>
      </c>
      <c r="BJ72" s="45">
        <v>0</v>
      </c>
      <c r="BK72" s="45">
        <v>0</v>
      </c>
      <c r="BL72" s="45">
        <v>0</v>
      </c>
      <c r="BM72" s="45">
        <v>0</v>
      </c>
      <c r="BN72" s="48">
        <v>0</v>
      </c>
      <c r="BO72" s="48">
        <v>1736000</v>
      </c>
      <c r="BP72" s="45">
        <v>1736000</v>
      </c>
      <c r="BQ72" s="45">
        <v>0</v>
      </c>
      <c r="BR72" s="45">
        <v>0</v>
      </c>
      <c r="BS72" s="74">
        <f t="shared" si="2"/>
        <v>1163615</v>
      </c>
      <c r="BT72" s="45">
        <f t="shared" si="69"/>
        <v>1808440</v>
      </c>
      <c r="BU72" s="45">
        <f t="shared" si="57"/>
        <v>2972055</v>
      </c>
      <c r="BV72" s="48">
        <f t="shared" si="65"/>
        <v>2972055</v>
      </c>
      <c r="BW72" s="87">
        <f t="shared" si="6"/>
        <v>755588.5</v>
      </c>
      <c r="BX72" s="48">
        <f t="shared" si="22"/>
        <v>408026.5</v>
      </c>
      <c r="BY72" s="48">
        <f t="shared" si="23"/>
        <v>0</v>
      </c>
      <c r="BZ72" s="48">
        <f t="shared" si="7"/>
        <v>1163615</v>
      </c>
      <c r="CA72" s="87">
        <f t="shared" si="24"/>
        <v>5765</v>
      </c>
      <c r="CB72" s="48">
        <f t="shared" si="58"/>
        <v>0</v>
      </c>
      <c r="CC72" s="48">
        <f t="shared" si="25"/>
        <v>1802675</v>
      </c>
      <c r="CD72" s="48">
        <f t="shared" si="26"/>
        <v>1808440</v>
      </c>
      <c r="CE72" s="87">
        <f t="shared" si="27"/>
        <v>761353.5</v>
      </c>
      <c r="CF72" s="48">
        <f t="shared" si="28"/>
        <v>408026.5</v>
      </c>
      <c r="CG72" s="48">
        <f t="shared" si="70"/>
        <v>1802675</v>
      </c>
      <c r="CH72" s="87">
        <f t="shared" si="59"/>
        <v>2972055</v>
      </c>
      <c r="CI72" s="87">
        <v>761353.5</v>
      </c>
      <c r="CJ72" s="48">
        <f t="shared" si="60"/>
        <v>2210701.5</v>
      </c>
      <c r="CK72" s="90">
        <f t="shared" si="61"/>
        <v>0.25617073035324045</v>
      </c>
      <c r="CL72" s="88">
        <f t="shared" si="71"/>
        <v>755588.5</v>
      </c>
      <c r="CM72" s="44">
        <f t="shared" si="72"/>
        <v>408026.5</v>
      </c>
      <c r="CN72" s="44">
        <f t="shared" si="62"/>
        <v>1163615</v>
      </c>
      <c r="CO72" s="92">
        <f t="shared" si="30"/>
        <v>0.64934578877034066</v>
      </c>
      <c r="CP72" s="88">
        <f t="shared" si="31"/>
        <v>136291</v>
      </c>
      <c r="CQ72" s="52">
        <f t="shared" si="32"/>
        <v>134391</v>
      </c>
      <c r="CR72" s="52">
        <f t="shared" si="63"/>
        <v>270682</v>
      </c>
      <c r="CS72" s="111">
        <f t="shared" si="43"/>
        <v>0.50350965339401954</v>
      </c>
      <c r="CT72" s="88">
        <f t="shared" si="33"/>
        <v>619297.5</v>
      </c>
      <c r="CU72" s="52">
        <f t="shared" si="34"/>
        <v>273635.5</v>
      </c>
      <c r="CV72" s="52">
        <f t="shared" si="64"/>
        <v>892933</v>
      </c>
      <c r="CW72" s="91">
        <f t="shared" si="35"/>
        <v>0.69355427562874261</v>
      </c>
      <c r="CX72" s="88">
        <f t="shared" si="73"/>
        <v>749273.5</v>
      </c>
      <c r="CY72" s="44">
        <f t="shared" si="74"/>
        <v>217431</v>
      </c>
      <c r="CZ72" s="44">
        <f t="shared" si="53"/>
        <v>966704.5</v>
      </c>
      <c r="DA72" s="122">
        <f t="array" ref="DA72:DB72">CX72:CY72/CZ72</f>
        <v>0.77508018220666186</v>
      </c>
      <c r="DB72" s="122">
        <v>0.22491981779333808</v>
      </c>
      <c r="DC72" s="88">
        <f t="shared" si="38"/>
        <v>12080</v>
      </c>
      <c r="DD72" s="44">
        <f t="shared" si="39"/>
        <v>1993270.5</v>
      </c>
      <c r="DE72" s="44">
        <f t="shared" si="54"/>
        <v>2005350.5</v>
      </c>
      <c r="DF72" s="122">
        <f t="array" ref="DF72:DG72">DC72:DD72/DE72</f>
        <v>6.0238846027165826E-3</v>
      </c>
      <c r="DG72" s="122">
        <v>0.99397611539728337</v>
      </c>
      <c r="DH72" s="88">
        <f t="shared" si="21"/>
        <v>761353.5</v>
      </c>
      <c r="DI72" s="44">
        <f t="shared" si="41"/>
        <v>2210701.5</v>
      </c>
      <c r="DJ72" s="44">
        <f t="shared" si="55"/>
        <v>2972055</v>
      </c>
      <c r="DK72" s="122">
        <f t="array" ref="DK72:DL72">DH72:DI72/DJ72</f>
        <v>0.25617073035324045</v>
      </c>
      <c r="DL72" s="122">
        <v>0.74382926964675955</v>
      </c>
      <c r="DM72" s="47"/>
      <c r="DN72" s="47"/>
      <c r="DO72" s="47"/>
      <c r="DP72" s="47"/>
      <c r="DQ72" s="47"/>
      <c r="DR72" s="47"/>
      <c r="DS72" s="47"/>
      <c r="DT72" s="47"/>
      <c r="DU72" s="47"/>
      <c r="DV72" s="47"/>
      <c r="DW72" s="47"/>
      <c r="DX72" s="47"/>
      <c r="DY72" s="47"/>
      <c r="DZ72" s="47"/>
      <c r="EA72" s="47"/>
      <c r="EB72" s="47"/>
      <c r="EC72" s="47"/>
      <c r="ED72" s="47"/>
      <c r="EE72" s="47"/>
      <c r="EF72" s="47"/>
    </row>
    <row r="73" spans="1:136" s="24" customFormat="1" ht="12.75" customHeight="1">
      <c r="A73" s="82">
        <v>1995</v>
      </c>
      <c r="B73" s="83">
        <v>74.703000000000003</v>
      </c>
      <c r="C73" s="83">
        <f t="shared" si="0"/>
        <v>1.4540513767854035</v>
      </c>
      <c r="D73" s="74">
        <v>586351</v>
      </c>
      <c r="E73" s="45">
        <v>0</v>
      </c>
      <c r="F73" s="45">
        <v>10546</v>
      </c>
      <c r="G73" s="45">
        <v>12970</v>
      </c>
      <c r="H73" s="45">
        <v>0</v>
      </c>
      <c r="I73" s="45">
        <v>70000</v>
      </c>
      <c r="J73" s="45">
        <v>0</v>
      </c>
      <c r="K73" s="45">
        <v>70000</v>
      </c>
      <c r="L73" s="45">
        <v>0</v>
      </c>
      <c r="M73" s="45">
        <v>0</v>
      </c>
      <c r="N73" s="45">
        <v>0</v>
      </c>
      <c r="O73" s="45">
        <v>925.8</v>
      </c>
      <c r="P73" s="45">
        <v>8332.2000000000007</v>
      </c>
      <c r="Q73" s="45">
        <v>9258</v>
      </c>
      <c r="R73" s="45">
        <v>4500</v>
      </c>
      <c r="S73" s="45">
        <v>0</v>
      </c>
      <c r="T73" s="45">
        <v>4500</v>
      </c>
      <c r="U73" s="45">
        <v>0</v>
      </c>
      <c r="V73" s="45">
        <v>890</v>
      </c>
      <c r="W73" s="45">
        <v>890</v>
      </c>
      <c r="X73" s="45">
        <v>9112</v>
      </c>
      <c r="Y73" s="45">
        <v>6060</v>
      </c>
      <c r="Z73" s="45">
        <v>15172</v>
      </c>
      <c r="AA73" s="48">
        <v>30381</v>
      </c>
      <c r="AB73" s="48">
        <v>2464</v>
      </c>
      <c r="AC73" s="45">
        <v>32845</v>
      </c>
      <c r="AD73" s="45">
        <v>0</v>
      </c>
      <c r="AE73" s="45">
        <v>0</v>
      </c>
      <c r="AF73" s="45">
        <v>0</v>
      </c>
      <c r="AG73" s="45">
        <v>0</v>
      </c>
      <c r="AH73" s="45">
        <v>0</v>
      </c>
      <c r="AI73" s="45">
        <v>0</v>
      </c>
      <c r="AJ73" s="45">
        <f t="shared" si="56"/>
        <v>0</v>
      </c>
      <c r="AK73" s="74">
        <v>27348</v>
      </c>
      <c r="AL73" s="52">
        <v>6000</v>
      </c>
      <c r="AM73" s="45">
        <v>137467</v>
      </c>
      <c r="AN73" s="48">
        <v>143467</v>
      </c>
      <c r="AO73" s="74">
        <v>0</v>
      </c>
      <c r="AP73" s="45">
        <v>0</v>
      </c>
      <c r="AQ73" s="45">
        <v>0</v>
      </c>
      <c r="AR73" s="45">
        <v>11901</v>
      </c>
      <c r="AS73" s="45">
        <v>93200</v>
      </c>
      <c r="AT73" s="45">
        <v>105101</v>
      </c>
      <c r="AU73" s="45">
        <v>0</v>
      </c>
      <c r="AV73" s="45">
        <v>0</v>
      </c>
      <c r="AW73" s="45">
        <v>0</v>
      </c>
      <c r="AX73" s="48">
        <v>0</v>
      </c>
      <c r="AY73" s="45">
        <v>0</v>
      </c>
      <c r="AZ73" s="45">
        <v>0</v>
      </c>
      <c r="BA73" s="45">
        <v>0</v>
      </c>
      <c r="BB73" s="45">
        <v>0</v>
      </c>
      <c r="BC73" s="45">
        <v>0</v>
      </c>
      <c r="BD73" s="45">
        <v>0</v>
      </c>
      <c r="BE73" s="45">
        <v>0</v>
      </c>
      <c r="BF73" s="45">
        <v>0</v>
      </c>
      <c r="BG73" s="45">
        <v>0</v>
      </c>
      <c r="BH73" s="45">
        <v>0</v>
      </c>
      <c r="BI73" s="45">
        <v>0</v>
      </c>
      <c r="BJ73" s="45">
        <v>0</v>
      </c>
      <c r="BK73" s="45">
        <v>0</v>
      </c>
      <c r="BL73" s="45">
        <v>0</v>
      </c>
      <c r="BM73" s="45">
        <v>0</v>
      </c>
      <c r="BN73" s="48">
        <v>0</v>
      </c>
      <c r="BO73" s="48">
        <v>1733000</v>
      </c>
      <c r="BP73" s="45">
        <v>1733000</v>
      </c>
      <c r="BQ73" s="45">
        <v>0</v>
      </c>
      <c r="BR73" s="45">
        <v>0</v>
      </c>
      <c r="BS73" s="74">
        <f t="shared" si="2"/>
        <v>913347</v>
      </c>
      <c r="BT73" s="45">
        <f t="shared" si="69"/>
        <v>1838101</v>
      </c>
      <c r="BU73" s="45">
        <f t="shared" si="57"/>
        <v>2751448</v>
      </c>
      <c r="BV73" s="48">
        <f t="shared" si="65"/>
        <v>2751448</v>
      </c>
      <c r="BW73" s="87">
        <f t="shared" si="6"/>
        <v>730785.8</v>
      </c>
      <c r="BX73" s="48">
        <f t="shared" si="22"/>
        <v>182561.2</v>
      </c>
      <c r="BY73" s="48">
        <f t="shared" si="23"/>
        <v>0</v>
      </c>
      <c r="BZ73" s="48">
        <f t="shared" si="7"/>
        <v>913347</v>
      </c>
      <c r="CA73" s="87">
        <f t="shared" si="24"/>
        <v>11901</v>
      </c>
      <c r="CB73" s="48">
        <f t="shared" si="58"/>
        <v>0</v>
      </c>
      <c r="CC73" s="48">
        <f t="shared" si="25"/>
        <v>1826200</v>
      </c>
      <c r="CD73" s="48">
        <f t="shared" si="26"/>
        <v>1838101</v>
      </c>
      <c r="CE73" s="87">
        <f t="shared" si="27"/>
        <v>742686.8</v>
      </c>
      <c r="CF73" s="48">
        <f t="shared" si="28"/>
        <v>182561.2</v>
      </c>
      <c r="CG73" s="48">
        <f t="shared" si="70"/>
        <v>1826200</v>
      </c>
      <c r="CH73" s="87">
        <f t="shared" si="59"/>
        <v>2751448</v>
      </c>
      <c r="CI73" s="87">
        <v>742686.8</v>
      </c>
      <c r="CJ73" s="48">
        <f t="shared" si="60"/>
        <v>2008761.2</v>
      </c>
      <c r="CK73" s="90">
        <f t="shared" si="61"/>
        <v>0.26992579907016234</v>
      </c>
      <c r="CL73" s="88">
        <f t="shared" si="71"/>
        <v>730785.8</v>
      </c>
      <c r="CM73" s="44">
        <f t="shared" si="72"/>
        <v>182561.19999999995</v>
      </c>
      <c r="CN73" s="44">
        <f t="shared" si="62"/>
        <v>913347</v>
      </c>
      <c r="CO73" s="92">
        <f t="shared" si="30"/>
        <v>0.80011846538062759</v>
      </c>
      <c r="CP73" s="88">
        <f t="shared" si="31"/>
        <v>123897</v>
      </c>
      <c r="CQ73" s="52">
        <f t="shared" si="32"/>
        <v>2464</v>
      </c>
      <c r="CR73" s="52">
        <f t="shared" si="63"/>
        <v>126361</v>
      </c>
      <c r="CS73" s="111">
        <f t="shared" si="43"/>
        <v>0.98050031259644987</v>
      </c>
      <c r="CT73" s="88">
        <f t="shared" si="33"/>
        <v>606888.80000000005</v>
      </c>
      <c r="CU73" s="52">
        <f t="shared" si="34"/>
        <v>180097.19999999995</v>
      </c>
      <c r="CV73" s="52">
        <f t="shared" si="64"/>
        <v>786986</v>
      </c>
      <c r="CW73" s="91">
        <f t="shared" si="35"/>
        <v>0.77115577659577172</v>
      </c>
      <c r="CX73" s="88">
        <f t="shared" si="73"/>
        <v>736686.8</v>
      </c>
      <c r="CY73" s="44">
        <f t="shared" si="74"/>
        <v>101724</v>
      </c>
      <c r="CZ73" s="44">
        <f t="shared" si="53"/>
        <v>838410.8</v>
      </c>
      <c r="DA73" s="122">
        <f t="array" ref="DA73:DB73">CX73:CY73/CZ73</f>
        <v>0.87867045605805649</v>
      </c>
      <c r="DB73" s="122">
        <v>0.12132954394194349</v>
      </c>
      <c r="DC73" s="88">
        <f t="shared" si="38"/>
        <v>6000</v>
      </c>
      <c r="DD73" s="44">
        <f t="shared" si="39"/>
        <v>1907037.2</v>
      </c>
      <c r="DE73" s="44">
        <f t="shared" si="54"/>
        <v>1913037.2</v>
      </c>
      <c r="DF73" s="122">
        <f t="array" ref="DF73:DG73">DC73:DD73/DE73</f>
        <v>3.1363739293726227E-3</v>
      </c>
      <c r="DG73" s="122">
        <v>0.9968636260706274</v>
      </c>
      <c r="DH73" s="88">
        <f t="shared" si="21"/>
        <v>742686.8</v>
      </c>
      <c r="DI73" s="44">
        <f t="shared" si="41"/>
        <v>2008761.2</v>
      </c>
      <c r="DJ73" s="44">
        <f t="shared" si="55"/>
        <v>2751448</v>
      </c>
      <c r="DK73" s="122">
        <f t="array" ref="DK73:DL73">DH73:DI73/DJ73</f>
        <v>0.26992579907016234</v>
      </c>
      <c r="DL73" s="122">
        <v>0.73007420092983766</v>
      </c>
      <c r="DM73" s="47"/>
      <c r="DN73" s="47"/>
      <c r="DO73" s="47"/>
      <c r="DP73" s="47"/>
      <c r="DQ73" s="47"/>
      <c r="DR73" s="47"/>
      <c r="DS73" s="47"/>
      <c r="DT73" s="47"/>
      <c r="DU73" s="47"/>
      <c r="DV73" s="47"/>
      <c r="DW73" s="47"/>
      <c r="DX73" s="47"/>
      <c r="DY73" s="47"/>
      <c r="DZ73" s="47"/>
      <c r="EA73" s="47"/>
      <c r="EB73" s="47"/>
      <c r="EC73" s="47"/>
      <c r="ED73" s="47"/>
      <c r="EE73" s="47"/>
      <c r="EF73" s="47"/>
    </row>
    <row r="74" spans="1:136" s="24" customFormat="1" ht="12.75" customHeight="1">
      <c r="A74" s="82">
        <v>1996</v>
      </c>
      <c r="B74" s="83">
        <v>76.275999999999996</v>
      </c>
      <c r="C74" s="83">
        <f t="shared" si="0"/>
        <v>1.4240652367717239</v>
      </c>
      <c r="D74" s="74">
        <v>629794</v>
      </c>
      <c r="E74" s="45">
        <v>0</v>
      </c>
      <c r="F74" s="45">
        <v>0</v>
      </c>
      <c r="G74" s="45">
        <v>0</v>
      </c>
      <c r="H74" s="45">
        <v>14000</v>
      </c>
      <c r="I74" s="45">
        <v>60000</v>
      </c>
      <c r="J74" s="45">
        <v>40000</v>
      </c>
      <c r="K74" s="45">
        <v>100000</v>
      </c>
      <c r="L74" s="45">
        <v>0</v>
      </c>
      <c r="M74" s="45">
        <v>0</v>
      </c>
      <c r="N74" s="45">
        <v>0</v>
      </c>
      <c r="O74" s="45">
        <v>655.6</v>
      </c>
      <c r="P74" s="45">
        <v>5900.4</v>
      </c>
      <c r="Q74" s="45">
        <v>6556</v>
      </c>
      <c r="R74" s="45">
        <v>2681</v>
      </c>
      <c r="S74" s="45">
        <v>0</v>
      </c>
      <c r="T74" s="45">
        <v>2681</v>
      </c>
      <c r="U74" s="45">
        <v>0</v>
      </c>
      <c r="V74" s="45">
        <v>699</v>
      </c>
      <c r="W74" s="45">
        <v>699</v>
      </c>
      <c r="X74" s="45">
        <v>2750</v>
      </c>
      <c r="Y74" s="45">
        <v>5500</v>
      </c>
      <c r="Z74" s="45">
        <v>8250</v>
      </c>
      <c r="AA74" s="48">
        <v>28940</v>
      </c>
      <c r="AB74" s="48">
        <v>0</v>
      </c>
      <c r="AC74" s="45">
        <v>28940</v>
      </c>
      <c r="AD74" s="45">
        <v>0</v>
      </c>
      <c r="AE74" s="45">
        <v>0</v>
      </c>
      <c r="AF74" s="45">
        <v>0</v>
      </c>
      <c r="AG74" s="45">
        <v>0</v>
      </c>
      <c r="AH74" s="45">
        <v>0</v>
      </c>
      <c r="AI74" s="45">
        <v>0</v>
      </c>
      <c r="AJ74" s="45">
        <f t="shared" si="56"/>
        <v>0</v>
      </c>
      <c r="AK74" s="74">
        <v>26867</v>
      </c>
      <c r="AL74" s="52">
        <v>4500</v>
      </c>
      <c r="AM74" s="45">
        <v>102690</v>
      </c>
      <c r="AN74" s="48">
        <v>107190</v>
      </c>
      <c r="AO74" s="74">
        <v>10500</v>
      </c>
      <c r="AP74" s="45">
        <v>125500</v>
      </c>
      <c r="AQ74" s="45">
        <v>136000</v>
      </c>
      <c r="AR74" s="45">
        <v>17481</v>
      </c>
      <c r="AS74" s="45">
        <v>77000</v>
      </c>
      <c r="AT74" s="45">
        <v>94481</v>
      </c>
      <c r="AU74" s="45">
        <v>0</v>
      </c>
      <c r="AV74" s="45">
        <v>0</v>
      </c>
      <c r="AW74" s="45">
        <v>0</v>
      </c>
      <c r="AX74" s="48">
        <v>0</v>
      </c>
      <c r="AY74" s="45">
        <v>0</v>
      </c>
      <c r="AZ74" s="45">
        <v>0</v>
      </c>
      <c r="BA74" s="45">
        <v>0</v>
      </c>
      <c r="BB74" s="45">
        <v>0</v>
      </c>
      <c r="BC74" s="45">
        <v>0</v>
      </c>
      <c r="BD74" s="45">
        <v>0</v>
      </c>
      <c r="BE74" s="45">
        <v>0</v>
      </c>
      <c r="BF74" s="45">
        <v>0</v>
      </c>
      <c r="BG74" s="45">
        <v>0</v>
      </c>
      <c r="BH74" s="45">
        <v>0</v>
      </c>
      <c r="BI74" s="45">
        <v>0</v>
      </c>
      <c r="BJ74" s="45">
        <v>0</v>
      </c>
      <c r="BK74" s="45">
        <v>0</v>
      </c>
      <c r="BL74" s="45">
        <v>0</v>
      </c>
      <c r="BM74" s="45">
        <v>0</v>
      </c>
      <c r="BN74" s="48">
        <v>9000</v>
      </c>
      <c r="BO74" s="48">
        <v>1722000</v>
      </c>
      <c r="BP74" s="45">
        <v>1731000</v>
      </c>
      <c r="BQ74" s="45">
        <v>0</v>
      </c>
      <c r="BR74" s="45">
        <v>0</v>
      </c>
      <c r="BS74" s="74">
        <f t="shared" si="2"/>
        <v>924977</v>
      </c>
      <c r="BT74" s="45">
        <f t="shared" si="69"/>
        <v>1961481</v>
      </c>
      <c r="BU74" s="45">
        <f t="shared" si="57"/>
        <v>2886458</v>
      </c>
      <c r="BV74" s="48">
        <f t="shared" si="65"/>
        <v>2886458</v>
      </c>
      <c r="BW74" s="87">
        <f t="shared" si="6"/>
        <v>743320.6</v>
      </c>
      <c r="BX74" s="48">
        <f t="shared" si="22"/>
        <v>181656.4</v>
      </c>
      <c r="BY74" s="48">
        <f t="shared" si="23"/>
        <v>0</v>
      </c>
      <c r="BZ74" s="48">
        <f t="shared" si="7"/>
        <v>924977</v>
      </c>
      <c r="CA74" s="87">
        <f t="shared" si="24"/>
        <v>36981</v>
      </c>
      <c r="CB74" s="48">
        <f t="shared" si="58"/>
        <v>125500</v>
      </c>
      <c r="CC74" s="48">
        <f t="shared" si="25"/>
        <v>1799000</v>
      </c>
      <c r="CD74" s="48">
        <f t="shared" si="26"/>
        <v>1961481</v>
      </c>
      <c r="CE74" s="87">
        <f t="shared" si="27"/>
        <v>780301.6</v>
      </c>
      <c r="CF74" s="48">
        <f t="shared" si="28"/>
        <v>307156.40000000002</v>
      </c>
      <c r="CG74" s="48">
        <f t="shared" si="70"/>
        <v>1799000</v>
      </c>
      <c r="CH74" s="87">
        <f t="shared" si="59"/>
        <v>2886458</v>
      </c>
      <c r="CI74" s="87">
        <v>780301.6</v>
      </c>
      <c r="CJ74" s="48">
        <f t="shared" si="60"/>
        <v>2106156.4</v>
      </c>
      <c r="CK74" s="90">
        <f t="shared" si="61"/>
        <v>0.2703318738744856</v>
      </c>
      <c r="CL74" s="88">
        <f t="shared" si="71"/>
        <v>753820.6</v>
      </c>
      <c r="CM74" s="44">
        <f t="shared" si="72"/>
        <v>307156.39999999991</v>
      </c>
      <c r="CN74" s="44">
        <f t="shared" si="62"/>
        <v>1060977</v>
      </c>
      <c r="CO74" s="92">
        <f t="shared" si="30"/>
        <v>0.71049664601588913</v>
      </c>
      <c r="CP74" s="88">
        <f t="shared" si="31"/>
        <v>102940</v>
      </c>
      <c r="CQ74" s="52">
        <f t="shared" si="32"/>
        <v>40000</v>
      </c>
      <c r="CR74" s="52">
        <f t="shared" si="63"/>
        <v>142940</v>
      </c>
      <c r="CS74" s="111">
        <f t="shared" si="43"/>
        <v>0.72016230586259966</v>
      </c>
      <c r="CT74" s="88">
        <f t="shared" si="33"/>
        <v>650880.6</v>
      </c>
      <c r="CU74" s="52">
        <f t="shared" si="34"/>
        <v>267156.39999999991</v>
      </c>
      <c r="CV74" s="52">
        <f t="shared" si="64"/>
        <v>918036.99999999988</v>
      </c>
      <c r="CW74" s="91">
        <f t="shared" si="35"/>
        <v>0.70899168552030045</v>
      </c>
      <c r="CX74" s="88">
        <f t="shared" si="73"/>
        <v>766801.6</v>
      </c>
      <c r="CY74" s="44">
        <f t="shared" si="74"/>
        <v>248000</v>
      </c>
      <c r="CZ74" s="44">
        <f t="shared" si="53"/>
        <v>1014801.6</v>
      </c>
      <c r="DA74" s="122">
        <f t="array" ref="DA74:DB74">CX74:CY74/CZ74</f>
        <v>0.75561725562908055</v>
      </c>
      <c r="DB74" s="122">
        <v>0.24438274437091939</v>
      </c>
      <c r="DC74" s="88">
        <f t="shared" si="38"/>
        <v>13500</v>
      </c>
      <c r="DD74" s="44">
        <f t="shared" si="39"/>
        <v>1858156.4</v>
      </c>
      <c r="DE74" s="44">
        <f t="shared" si="54"/>
        <v>1871656.4</v>
      </c>
      <c r="DF74" s="122">
        <f t="array" ref="DF74:DG74">DC74:DD74/DE74</f>
        <v>7.2128623608478572E-3</v>
      </c>
      <c r="DG74" s="122">
        <v>0.99278713763915216</v>
      </c>
      <c r="DH74" s="88">
        <f t="shared" si="21"/>
        <v>780301.6</v>
      </c>
      <c r="DI74" s="44">
        <f t="shared" si="41"/>
        <v>2106156.4</v>
      </c>
      <c r="DJ74" s="44">
        <f t="shared" si="55"/>
        <v>2886458</v>
      </c>
      <c r="DK74" s="122">
        <f t="array" ref="DK74:DL74">DH74:DI74/DJ74</f>
        <v>0.2703318738744856</v>
      </c>
      <c r="DL74" s="122">
        <v>0.72966812612551435</v>
      </c>
      <c r="DM74" s="47"/>
      <c r="DN74" s="47"/>
      <c r="DO74" s="47"/>
      <c r="DP74" s="47"/>
      <c r="DQ74" s="47"/>
      <c r="DR74" s="47"/>
      <c r="DS74" s="47"/>
      <c r="DT74" s="47"/>
      <c r="DU74" s="47"/>
      <c r="DV74" s="47"/>
      <c r="DW74" s="47"/>
      <c r="DX74" s="47"/>
      <c r="DY74" s="47"/>
      <c r="DZ74" s="47"/>
      <c r="EA74" s="47"/>
      <c r="EB74" s="47"/>
      <c r="EC74" s="47"/>
      <c r="ED74" s="47"/>
      <c r="EE74" s="47"/>
      <c r="EF74" s="47"/>
    </row>
    <row r="75" spans="1:136" s="24" customFormat="1" ht="12.75" customHeight="1">
      <c r="A75" s="82">
        <v>1997</v>
      </c>
      <c r="B75" s="83">
        <v>78.094999999999999</v>
      </c>
      <c r="C75" s="83">
        <f t="shared" si="0"/>
        <v>1.3908957039503169</v>
      </c>
      <c r="D75" s="74">
        <v>620220</v>
      </c>
      <c r="E75" s="45">
        <v>0</v>
      </c>
      <c r="F75" s="45">
        <v>0</v>
      </c>
      <c r="G75" s="45">
        <v>0</v>
      </c>
      <c r="H75" s="45">
        <v>12381</v>
      </c>
      <c r="I75" s="45">
        <v>60000</v>
      </c>
      <c r="J75" s="45">
        <v>40000</v>
      </c>
      <c r="K75" s="45">
        <v>100000</v>
      </c>
      <c r="L75" s="45">
        <v>0</v>
      </c>
      <c r="M75" s="45">
        <v>0</v>
      </c>
      <c r="N75" s="45">
        <v>0</v>
      </c>
      <c r="O75" s="45">
        <v>526.20000000000005</v>
      </c>
      <c r="P75" s="45">
        <v>4735.8</v>
      </c>
      <c r="Q75" s="45">
        <v>5262</v>
      </c>
      <c r="R75" s="45">
        <v>1000</v>
      </c>
      <c r="S75" s="45">
        <v>0</v>
      </c>
      <c r="T75" s="45">
        <v>1000</v>
      </c>
      <c r="U75" s="45">
        <v>0</v>
      </c>
      <c r="V75" s="59">
        <v>0</v>
      </c>
      <c r="W75" s="59">
        <v>0</v>
      </c>
      <c r="X75" s="45">
        <v>2000</v>
      </c>
      <c r="Y75" s="45">
        <v>4000</v>
      </c>
      <c r="Z75" s="45">
        <v>6000</v>
      </c>
      <c r="AA75" s="48">
        <v>29377</v>
      </c>
      <c r="AB75" s="48">
        <v>0</v>
      </c>
      <c r="AC75" s="45">
        <v>29377</v>
      </c>
      <c r="AD75" s="45">
        <v>0</v>
      </c>
      <c r="AE75" s="45">
        <v>0</v>
      </c>
      <c r="AF75" s="45">
        <v>0</v>
      </c>
      <c r="AG75" s="45">
        <v>0</v>
      </c>
      <c r="AH75" s="45">
        <v>0</v>
      </c>
      <c r="AI75" s="45">
        <v>0</v>
      </c>
      <c r="AJ75" s="45">
        <f t="shared" si="56"/>
        <v>0</v>
      </c>
      <c r="AK75" s="74">
        <v>30847</v>
      </c>
      <c r="AL75" s="53">
        <v>0</v>
      </c>
      <c r="AM75" s="45">
        <v>97299</v>
      </c>
      <c r="AN75" s="54">
        <v>97299</v>
      </c>
      <c r="AO75" s="74">
        <v>20000</v>
      </c>
      <c r="AP75" s="45">
        <v>180000</v>
      </c>
      <c r="AQ75" s="45">
        <v>200000</v>
      </c>
      <c r="AR75" s="45">
        <v>12026</v>
      </c>
      <c r="AS75" s="45">
        <v>118700</v>
      </c>
      <c r="AT75" s="45">
        <v>130726</v>
      </c>
      <c r="AU75" s="45">
        <v>0</v>
      </c>
      <c r="AV75" s="45">
        <v>0</v>
      </c>
      <c r="AW75" s="45">
        <v>0</v>
      </c>
      <c r="AX75" s="48">
        <v>0</v>
      </c>
      <c r="AY75" s="45">
        <v>0</v>
      </c>
      <c r="AZ75" s="45">
        <v>0</v>
      </c>
      <c r="BA75" s="45">
        <v>0</v>
      </c>
      <c r="BB75" s="45">
        <v>15000</v>
      </c>
      <c r="BC75" s="45">
        <v>15000</v>
      </c>
      <c r="BD75" s="45">
        <v>0</v>
      </c>
      <c r="BE75" s="45">
        <v>0</v>
      </c>
      <c r="BF75" s="45">
        <v>0</v>
      </c>
      <c r="BG75" s="45">
        <v>0</v>
      </c>
      <c r="BH75" s="45">
        <v>0</v>
      </c>
      <c r="BI75" s="45">
        <v>0</v>
      </c>
      <c r="BJ75" s="45">
        <v>0</v>
      </c>
      <c r="BK75" s="45">
        <v>0</v>
      </c>
      <c r="BL75" s="45">
        <v>0</v>
      </c>
      <c r="BM75" s="45">
        <v>0</v>
      </c>
      <c r="BN75" s="48">
        <v>61000</v>
      </c>
      <c r="BO75" s="48">
        <v>1671000</v>
      </c>
      <c r="BP75" s="45">
        <v>1732000</v>
      </c>
      <c r="BQ75" s="45">
        <v>0</v>
      </c>
      <c r="BR75" s="45">
        <v>0</v>
      </c>
      <c r="BS75" s="74">
        <f t="shared" si="2"/>
        <v>902386</v>
      </c>
      <c r="BT75" s="45">
        <f t="shared" si="69"/>
        <v>2077726</v>
      </c>
      <c r="BU75" s="45">
        <f t="shared" si="57"/>
        <v>2980112</v>
      </c>
      <c r="BV75" s="48">
        <f t="shared" si="65"/>
        <v>2980112</v>
      </c>
      <c r="BW75" s="87">
        <f t="shared" si="6"/>
        <v>725504.2</v>
      </c>
      <c r="BX75" s="48">
        <f t="shared" si="22"/>
        <v>176881.8</v>
      </c>
      <c r="BY75" s="48">
        <f t="shared" si="23"/>
        <v>0</v>
      </c>
      <c r="BZ75" s="48">
        <f t="shared" si="7"/>
        <v>902386</v>
      </c>
      <c r="CA75" s="87">
        <f t="shared" si="24"/>
        <v>93026</v>
      </c>
      <c r="CB75" s="48">
        <f t="shared" si="58"/>
        <v>195000</v>
      </c>
      <c r="CC75" s="48">
        <f t="shared" si="25"/>
        <v>1789700</v>
      </c>
      <c r="CD75" s="48">
        <f t="shared" si="26"/>
        <v>2077726</v>
      </c>
      <c r="CE75" s="87">
        <f t="shared" si="27"/>
        <v>818530.2</v>
      </c>
      <c r="CF75" s="48">
        <f t="shared" si="28"/>
        <v>371881.8</v>
      </c>
      <c r="CG75" s="48">
        <f t="shared" si="70"/>
        <v>1789700</v>
      </c>
      <c r="CH75" s="87">
        <f t="shared" si="59"/>
        <v>2980112</v>
      </c>
      <c r="CI75" s="87">
        <v>818530.2</v>
      </c>
      <c r="CJ75" s="48">
        <f t="shared" si="60"/>
        <v>2161581.7999999998</v>
      </c>
      <c r="CK75" s="90">
        <f t="shared" si="61"/>
        <v>0.27466424080705693</v>
      </c>
      <c r="CL75" s="88">
        <f t="shared" si="71"/>
        <v>745504.2</v>
      </c>
      <c r="CM75" s="44">
        <f t="shared" si="72"/>
        <v>371881.79999999981</v>
      </c>
      <c r="CN75" s="44">
        <f t="shared" si="62"/>
        <v>1117385.9999999998</v>
      </c>
      <c r="CO75" s="92">
        <f t="shared" si="30"/>
        <v>0.6671859142677643</v>
      </c>
      <c r="CP75" s="88">
        <f t="shared" si="31"/>
        <v>101758</v>
      </c>
      <c r="CQ75" s="52">
        <f t="shared" si="32"/>
        <v>40000</v>
      </c>
      <c r="CR75" s="52">
        <f t="shared" si="63"/>
        <v>141758</v>
      </c>
      <c r="CS75" s="111">
        <f t="shared" si="43"/>
        <v>0.7178289761424399</v>
      </c>
      <c r="CT75" s="88">
        <f t="shared" si="33"/>
        <v>643746.19999999995</v>
      </c>
      <c r="CU75" s="52">
        <f t="shared" si="34"/>
        <v>331881.79999999981</v>
      </c>
      <c r="CV75" s="52">
        <f t="shared" si="64"/>
        <v>975627.99999999977</v>
      </c>
      <c r="CW75" s="91">
        <f t="shared" si="35"/>
        <v>0.65982751622544666</v>
      </c>
      <c r="CX75" s="88">
        <f t="shared" si="73"/>
        <v>757530.2</v>
      </c>
      <c r="CY75" s="44">
        <f t="shared" si="74"/>
        <v>357700</v>
      </c>
      <c r="CZ75" s="44">
        <f t="shared" si="53"/>
        <v>1115230.2</v>
      </c>
      <c r="DA75" s="122">
        <f t="array" ref="DA75:DB75">CX75:CY75/CZ75</f>
        <v>0.67925904445557517</v>
      </c>
      <c r="DB75" s="122">
        <v>0.32074095554442483</v>
      </c>
      <c r="DC75" s="88">
        <f t="shared" si="38"/>
        <v>61000</v>
      </c>
      <c r="DD75" s="44">
        <f t="shared" si="39"/>
        <v>1803881.7999999998</v>
      </c>
      <c r="DE75" s="44">
        <f t="shared" si="54"/>
        <v>1864881.7999999998</v>
      </c>
      <c r="DF75" s="122">
        <f t="array" ref="DF75:DG75">DC75:DD75/DE75</f>
        <v>3.2709847884192983E-2</v>
      </c>
      <c r="DG75" s="122">
        <v>0.96729015211580704</v>
      </c>
      <c r="DH75" s="88">
        <f t="shared" si="21"/>
        <v>818530.2</v>
      </c>
      <c r="DI75" s="44">
        <f t="shared" si="41"/>
        <v>2161581.7999999998</v>
      </c>
      <c r="DJ75" s="44">
        <f t="shared" si="55"/>
        <v>2980112</v>
      </c>
      <c r="DK75" s="122">
        <f t="array" ref="DK75:DL75">DH75:DI75/DJ75</f>
        <v>0.27466424080705693</v>
      </c>
      <c r="DL75" s="122">
        <v>0.72533575919294302</v>
      </c>
      <c r="DM75" s="47"/>
      <c r="DN75" s="47"/>
      <c r="DO75" s="47"/>
      <c r="DP75" s="47"/>
      <c r="DQ75" s="47"/>
      <c r="DR75" s="47"/>
      <c r="DS75" s="47"/>
      <c r="DT75" s="47"/>
      <c r="DU75" s="47"/>
      <c r="DV75" s="47"/>
      <c r="DW75" s="47"/>
      <c r="DX75" s="47"/>
      <c r="DY75" s="47"/>
      <c r="DZ75" s="47"/>
      <c r="EA75" s="47"/>
      <c r="EB75" s="47"/>
      <c r="EC75" s="47"/>
      <c r="ED75" s="47"/>
      <c r="EE75" s="47"/>
      <c r="EF75" s="47"/>
    </row>
    <row r="76" spans="1:136" s="24" customFormat="1" ht="12.75" customHeight="1">
      <c r="A76" s="82">
        <v>1998</v>
      </c>
      <c r="B76" s="83">
        <v>79.12</v>
      </c>
      <c r="C76" s="83">
        <f t="shared" si="0"/>
        <v>1.3728766430738117</v>
      </c>
      <c r="D76" s="74">
        <v>632842</v>
      </c>
      <c r="E76" s="45">
        <v>0</v>
      </c>
      <c r="F76" s="45">
        <v>0</v>
      </c>
      <c r="G76" s="45">
        <v>0</v>
      </c>
      <c r="H76" s="45">
        <v>11190</v>
      </c>
      <c r="I76" s="45">
        <v>50000</v>
      </c>
      <c r="J76" s="45">
        <v>51036</v>
      </c>
      <c r="K76" s="45">
        <v>101036</v>
      </c>
      <c r="L76" s="45">
        <v>0</v>
      </c>
      <c r="M76" s="45">
        <v>0</v>
      </c>
      <c r="N76" s="45">
        <v>0</v>
      </c>
      <c r="O76" s="45">
        <v>455.1</v>
      </c>
      <c r="P76" s="45">
        <v>4095.9</v>
      </c>
      <c r="Q76" s="45">
        <v>4551</v>
      </c>
      <c r="R76" s="45">
        <v>1000</v>
      </c>
      <c r="S76" s="45">
        <v>0</v>
      </c>
      <c r="T76" s="45">
        <v>1000</v>
      </c>
      <c r="U76" s="45">
        <v>0</v>
      </c>
      <c r="V76" s="45">
        <v>0</v>
      </c>
      <c r="W76" s="45">
        <v>0</v>
      </c>
      <c r="X76" s="45">
        <v>1000</v>
      </c>
      <c r="Y76" s="45">
        <v>2000</v>
      </c>
      <c r="Z76" s="45">
        <v>3000</v>
      </c>
      <c r="AA76" s="48">
        <v>34377</v>
      </c>
      <c r="AB76" s="48">
        <v>0</v>
      </c>
      <c r="AC76" s="45">
        <v>34377</v>
      </c>
      <c r="AD76" s="45">
        <v>0</v>
      </c>
      <c r="AE76" s="45">
        <v>0</v>
      </c>
      <c r="AF76" s="45">
        <v>0</v>
      </c>
      <c r="AG76" s="45">
        <v>0</v>
      </c>
      <c r="AH76" s="45">
        <v>0</v>
      </c>
      <c r="AI76" s="45">
        <v>0</v>
      </c>
      <c r="AJ76" s="45">
        <f t="shared" si="56"/>
        <v>0</v>
      </c>
      <c r="AK76" s="74">
        <v>26000</v>
      </c>
      <c r="AL76" s="53">
        <v>0</v>
      </c>
      <c r="AM76" s="45">
        <v>23000</v>
      </c>
      <c r="AN76" s="54">
        <v>23000</v>
      </c>
      <c r="AO76" s="74">
        <v>38000</v>
      </c>
      <c r="AP76" s="45">
        <v>162000</v>
      </c>
      <c r="AQ76" s="45">
        <v>200000</v>
      </c>
      <c r="AR76" s="45">
        <v>17657</v>
      </c>
      <c r="AS76" s="45">
        <v>163600</v>
      </c>
      <c r="AT76" s="45">
        <v>181257</v>
      </c>
      <c r="AU76" s="45">
        <v>0</v>
      </c>
      <c r="AV76" s="45">
        <v>0</v>
      </c>
      <c r="AW76" s="45">
        <v>0</v>
      </c>
      <c r="AX76" s="48">
        <v>0</v>
      </c>
      <c r="AY76" s="45">
        <v>30000</v>
      </c>
      <c r="AZ76" s="45">
        <v>30000</v>
      </c>
      <c r="BA76" s="45">
        <v>0</v>
      </c>
      <c r="BB76" s="45">
        <v>2000</v>
      </c>
      <c r="BC76" s="45">
        <v>2000</v>
      </c>
      <c r="BD76" s="45">
        <v>0</v>
      </c>
      <c r="BE76" s="45">
        <v>0</v>
      </c>
      <c r="BF76" s="45">
        <v>0</v>
      </c>
      <c r="BG76" s="45">
        <v>0</v>
      </c>
      <c r="BH76" s="45">
        <v>0</v>
      </c>
      <c r="BI76" s="45">
        <v>11</v>
      </c>
      <c r="BJ76" s="45">
        <v>0</v>
      </c>
      <c r="BK76" s="45">
        <v>0</v>
      </c>
      <c r="BL76" s="45">
        <v>0</v>
      </c>
      <c r="BM76" s="45">
        <v>0</v>
      </c>
      <c r="BN76" s="48">
        <v>53000</v>
      </c>
      <c r="BO76" s="48">
        <v>1693000</v>
      </c>
      <c r="BP76" s="45">
        <v>1746000</v>
      </c>
      <c r="BQ76" s="45">
        <v>0</v>
      </c>
      <c r="BR76" s="45">
        <v>0</v>
      </c>
      <c r="BS76" s="74">
        <f t="shared" si="2"/>
        <v>836996</v>
      </c>
      <c r="BT76" s="45">
        <f t="shared" si="69"/>
        <v>2159268</v>
      </c>
      <c r="BU76" s="45">
        <f t="shared" si="57"/>
        <v>2996264</v>
      </c>
      <c r="BV76" s="48">
        <f t="shared" si="65"/>
        <v>2996264</v>
      </c>
      <c r="BW76" s="87">
        <f t="shared" si="6"/>
        <v>730864.1</v>
      </c>
      <c r="BX76" s="48">
        <f t="shared" si="22"/>
        <v>106131.9</v>
      </c>
      <c r="BY76" s="48">
        <f t="shared" si="23"/>
        <v>0</v>
      </c>
      <c r="BZ76" s="48">
        <f t="shared" si="7"/>
        <v>836996</v>
      </c>
      <c r="CA76" s="87">
        <f t="shared" si="24"/>
        <v>108657</v>
      </c>
      <c r="CB76" s="48">
        <f t="shared" si="58"/>
        <v>194011</v>
      </c>
      <c r="CC76" s="48">
        <f t="shared" si="25"/>
        <v>1856600</v>
      </c>
      <c r="CD76" s="48">
        <f t="shared" si="26"/>
        <v>2159268</v>
      </c>
      <c r="CE76" s="87">
        <f t="shared" si="27"/>
        <v>839521.1</v>
      </c>
      <c r="CF76" s="48">
        <f t="shared" si="28"/>
        <v>300142.90000000002</v>
      </c>
      <c r="CG76" s="48">
        <f t="shared" si="70"/>
        <v>1856600</v>
      </c>
      <c r="CH76" s="87">
        <f t="shared" si="59"/>
        <v>2996264</v>
      </c>
      <c r="CI76" s="87">
        <v>839521.1</v>
      </c>
      <c r="CJ76" s="48">
        <f t="shared" si="60"/>
        <v>2156742.9</v>
      </c>
      <c r="CK76" s="90">
        <f t="shared" si="61"/>
        <v>0.28018929573629026</v>
      </c>
      <c r="CL76" s="88">
        <f t="shared" si="71"/>
        <v>768864.1</v>
      </c>
      <c r="CM76" s="44">
        <f t="shared" si="72"/>
        <v>300142.89999999991</v>
      </c>
      <c r="CN76" s="44">
        <f t="shared" si="62"/>
        <v>1069007</v>
      </c>
      <c r="CO76" s="92">
        <f t="shared" si="30"/>
        <v>0.71923205367223975</v>
      </c>
      <c r="CP76" s="88">
        <f t="shared" si="31"/>
        <v>95567</v>
      </c>
      <c r="CQ76" s="52">
        <f t="shared" si="32"/>
        <v>51036</v>
      </c>
      <c r="CR76" s="52">
        <f t="shared" si="63"/>
        <v>146603</v>
      </c>
      <c r="CS76" s="111">
        <f t="shared" si="43"/>
        <v>0.65187615533106413</v>
      </c>
      <c r="CT76" s="88">
        <f t="shared" si="33"/>
        <v>673297.1</v>
      </c>
      <c r="CU76" s="52">
        <f t="shared" si="34"/>
        <v>249106.89999999991</v>
      </c>
      <c r="CV76" s="52">
        <f t="shared" si="64"/>
        <v>922403.99999999988</v>
      </c>
      <c r="CW76" s="91">
        <f t="shared" si="35"/>
        <v>0.72993731597000888</v>
      </c>
      <c r="CX76" s="88">
        <f t="shared" si="73"/>
        <v>786521.1</v>
      </c>
      <c r="CY76" s="44">
        <f t="shared" si="74"/>
        <v>410636</v>
      </c>
      <c r="CZ76" s="44">
        <f t="shared" ref="CZ76:CZ89" si="75">SUM(CX76:CY76)</f>
        <v>1197157.1000000001</v>
      </c>
      <c r="DA76" s="122">
        <f t="array" ref="DA76:DB76">CX76:CY76/CZ76</f>
        <v>0.65699071575484946</v>
      </c>
      <c r="DB76" s="122">
        <v>0.34300928424515043</v>
      </c>
      <c r="DC76" s="88">
        <f t="shared" si="38"/>
        <v>53000</v>
      </c>
      <c r="DD76" s="44">
        <f t="shared" si="39"/>
        <v>1746106.9</v>
      </c>
      <c r="DE76" s="44">
        <f t="shared" ref="DE76:DE89" si="76">SUM(DC76:DD76)</f>
        <v>1799106.9</v>
      </c>
      <c r="DF76" s="122">
        <f t="array" ref="DF76:DG76">DC76:DD76/DE76</f>
        <v>2.9459061048568044E-2</v>
      </c>
      <c r="DG76" s="122">
        <v>0.97054093895143201</v>
      </c>
      <c r="DH76" s="88">
        <f t="shared" si="21"/>
        <v>839521.1</v>
      </c>
      <c r="DI76" s="44">
        <f t="shared" si="41"/>
        <v>2156742.9</v>
      </c>
      <c r="DJ76" s="44">
        <f t="shared" ref="DJ76:DJ89" si="77">SUM(DH76:DI76)</f>
        <v>2996264</v>
      </c>
      <c r="DK76" s="122">
        <f t="array" ref="DK76:DL76">DH76:DI76/DJ76</f>
        <v>0.28018929573629026</v>
      </c>
      <c r="DL76" s="122">
        <v>0.71981070426370974</v>
      </c>
      <c r="DM76" s="47"/>
      <c r="DN76" s="47"/>
      <c r="DO76" s="47"/>
      <c r="DP76" s="47"/>
      <c r="DQ76" s="47"/>
      <c r="DR76" s="47"/>
      <c r="DS76" s="47"/>
      <c r="DT76" s="47"/>
      <c r="DU76" s="47"/>
      <c r="DV76" s="47"/>
      <c r="DW76" s="47"/>
      <c r="DX76" s="47"/>
      <c r="DY76" s="47"/>
      <c r="DZ76" s="47"/>
      <c r="EA76" s="47"/>
      <c r="EB76" s="47"/>
      <c r="EC76" s="47"/>
      <c r="ED76" s="47"/>
      <c r="EE76" s="47"/>
      <c r="EF76" s="47"/>
    </row>
    <row r="77" spans="1:136" s="24" customFormat="1" ht="12.75" customHeight="1">
      <c r="A77" s="82">
        <v>1999</v>
      </c>
      <c r="B77" s="83">
        <v>81.188000000000002</v>
      </c>
      <c r="C77" s="83">
        <f t="shared" si="0"/>
        <v>1.3379070798640194</v>
      </c>
      <c r="D77" s="74">
        <v>641243</v>
      </c>
      <c r="E77" s="45">
        <v>0</v>
      </c>
      <c r="F77" s="45">
        <v>0</v>
      </c>
      <c r="G77" s="45">
        <v>0</v>
      </c>
      <c r="H77" s="45">
        <v>10368</v>
      </c>
      <c r="I77" s="45">
        <v>47000</v>
      </c>
      <c r="J77" s="45">
        <v>52443</v>
      </c>
      <c r="K77" s="45">
        <v>99443</v>
      </c>
      <c r="L77" s="45">
        <v>0</v>
      </c>
      <c r="M77" s="45">
        <v>0</v>
      </c>
      <c r="N77" s="45">
        <v>0</v>
      </c>
      <c r="O77" s="45">
        <v>504.4</v>
      </c>
      <c r="P77" s="45">
        <v>4539.6000000000004</v>
      </c>
      <c r="Q77" s="45">
        <v>5044</v>
      </c>
      <c r="R77" s="45">
        <v>1000</v>
      </c>
      <c r="S77" s="45">
        <v>0</v>
      </c>
      <c r="T77" s="45">
        <v>1000</v>
      </c>
      <c r="U77" s="45">
        <v>0</v>
      </c>
      <c r="V77" s="45">
        <v>0</v>
      </c>
      <c r="W77" s="45">
        <v>0</v>
      </c>
      <c r="X77" s="45">
        <v>1500</v>
      </c>
      <c r="Y77" s="45">
        <v>3000</v>
      </c>
      <c r="Z77" s="45">
        <v>4500</v>
      </c>
      <c r="AA77" s="48">
        <v>35000</v>
      </c>
      <c r="AB77" s="48">
        <v>0</v>
      </c>
      <c r="AC77" s="45">
        <v>35000</v>
      </c>
      <c r="AD77" s="45">
        <v>0</v>
      </c>
      <c r="AE77" s="45">
        <v>0</v>
      </c>
      <c r="AF77" s="45">
        <v>0</v>
      </c>
      <c r="AG77" s="45">
        <v>0</v>
      </c>
      <c r="AH77" s="45">
        <v>0</v>
      </c>
      <c r="AI77" s="45">
        <v>0</v>
      </c>
      <c r="AJ77" s="45">
        <f t="shared" si="56"/>
        <v>0</v>
      </c>
      <c r="AK77" s="74">
        <v>40000</v>
      </c>
      <c r="AL77" s="53">
        <v>0</v>
      </c>
      <c r="AM77" s="45">
        <v>11000</v>
      </c>
      <c r="AN77" s="54">
        <v>11000</v>
      </c>
      <c r="AO77" s="74">
        <v>33060</v>
      </c>
      <c r="AP77" s="45">
        <v>140940</v>
      </c>
      <c r="AQ77" s="45">
        <v>174000</v>
      </c>
      <c r="AR77" s="45">
        <v>13100</v>
      </c>
      <c r="AS77" s="45">
        <v>132000</v>
      </c>
      <c r="AT77" s="45">
        <v>145100</v>
      </c>
      <c r="AU77" s="45">
        <v>0</v>
      </c>
      <c r="AV77" s="45">
        <v>0</v>
      </c>
      <c r="AW77" s="45">
        <v>0</v>
      </c>
      <c r="AX77" s="48">
        <v>0</v>
      </c>
      <c r="AY77" s="45">
        <v>20000</v>
      </c>
      <c r="AZ77" s="45">
        <v>20000</v>
      </c>
      <c r="BA77" s="45">
        <v>0</v>
      </c>
      <c r="BB77" s="45">
        <v>18000</v>
      </c>
      <c r="BC77" s="45">
        <v>18000</v>
      </c>
      <c r="BD77" s="45">
        <v>0</v>
      </c>
      <c r="BE77" s="45">
        <v>0</v>
      </c>
      <c r="BF77" s="45">
        <v>0</v>
      </c>
      <c r="BG77" s="45">
        <v>0</v>
      </c>
      <c r="BH77" s="45">
        <v>0</v>
      </c>
      <c r="BI77" s="45">
        <v>0</v>
      </c>
      <c r="BJ77" s="45">
        <v>0</v>
      </c>
      <c r="BK77" s="45">
        <v>0</v>
      </c>
      <c r="BL77" s="45">
        <v>0</v>
      </c>
      <c r="BM77" s="45">
        <v>0</v>
      </c>
      <c r="BN77" s="48">
        <v>56000</v>
      </c>
      <c r="BO77" s="48">
        <v>1435000</v>
      </c>
      <c r="BP77" s="45">
        <v>1491000</v>
      </c>
      <c r="BQ77" s="45">
        <v>0</v>
      </c>
      <c r="BR77" s="45">
        <v>0</v>
      </c>
      <c r="BS77" s="74">
        <f t="shared" si="2"/>
        <v>847598</v>
      </c>
      <c r="BT77" s="45">
        <f t="shared" si="69"/>
        <v>1848100</v>
      </c>
      <c r="BU77" s="45">
        <f t="shared" si="57"/>
        <v>2695698</v>
      </c>
      <c r="BV77" s="48">
        <f t="shared" si="65"/>
        <v>2695698</v>
      </c>
      <c r="BW77" s="87">
        <f t="shared" si="6"/>
        <v>736615.4</v>
      </c>
      <c r="BX77" s="48">
        <f t="shared" si="22"/>
        <v>110982.6</v>
      </c>
      <c r="BY77" s="48">
        <f t="shared" si="23"/>
        <v>0</v>
      </c>
      <c r="BZ77" s="48">
        <f t="shared" si="7"/>
        <v>847598</v>
      </c>
      <c r="CA77" s="87">
        <f t="shared" si="24"/>
        <v>102160</v>
      </c>
      <c r="CB77" s="48">
        <f t="shared" si="58"/>
        <v>178940</v>
      </c>
      <c r="CC77" s="48">
        <f t="shared" si="25"/>
        <v>1567000</v>
      </c>
      <c r="CD77" s="48">
        <f t="shared" si="26"/>
        <v>1848100</v>
      </c>
      <c r="CE77" s="87">
        <f t="shared" si="27"/>
        <v>838775.4</v>
      </c>
      <c r="CF77" s="48">
        <f t="shared" si="28"/>
        <v>289922.59999999998</v>
      </c>
      <c r="CG77" s="48">
        <f t="shared" si="70"/>
        <v>1567000</v>
      </c>
      <c r="CH77" s="87">
        <f t="shared" si="59"/>
        <v>2695698</v>
      </c>
      <c r="CI77" s="87">
        <v>838775.4</v>
      </c>
      <c r="CJ77" s="48">
        <f t="shared" si="60"/>
        <v>1856922.6</v>
      </c>
      <c r="CK77" s="90">
        <f t="shared" si="61"/>
        <v>0.3111533265224814</v>
      </c>
      <c r="CL77" s="88">
        <f t="shared" si="71"/>
        <v>769675.4</v>
      </c>
      <c r="CM77" s="44">
        <f t="shared" si="72"/>
        <v>289922.60000000009</v>
      </c>
      <c r="CN77" s="44">
        <f t="shared" si="62"/>
        <v>1059598</v>
      </c>
      <c r="CO77" s="92">
        <f t="shared" si="30"/>
        <v>0.72638434576131705</v>
      </c>
      <c r="CP77" s="88">
        <f t="shared" si="31"/>
        <v>92368</v>
      </c>
      <c r="CQ77" s="52">
        <f t="shared" si="32"/>
        <v>52443</v>
      </c>
      <c r="CR77" s="52">
        <f t="shared" si="63"/>
        <v>144811</v>
      </c>
      <c r="CS77" s="111">
        <f t="shared" si="43"/>
        <v>0.63785209687109401</v>
      </c>
      <c r="CT77" s="88">
        <f t="shared" si="33"/>
        <v>677307.4</v>
      </c>
      <c r="CU77" s="52">
        <f t="shared" si="34"/>
        <v>237479.60000000009</v>
      </c>
      <c r="CV77" s="52">
        <f t="shared" si="64"/>
        <v>914787.00000000012</v>
      </c>
      <c r="CW77" s="91">
        <f t="shared" si="35"/>
        <v>0.74039902184880191</v>
      </c>
      <c r="CX77" s="88">
        <f t="shared" si="73"/>
        <v>782775.4</v>
      </c>
      <c r="CY77" s="44">
        <f t="shared" si="74"/>
        <v>366383</v>
      </c>
      <c r="CZ77" s="44">
        <f t="shared" si="75"/>
        <v>1149158.3999999999</v>
      </c>
      <c r="DA77" s="122">
        <f t="array" ref="DA77:DB77">CX77:CY77/CZ77</f>
        <v>0.68117276086569101</v>
      </c>
      <c r="DB77" s="122">
        <v>0.3188272391343091</v>
      </c>
      <c r="DC77" s="88">
        <f t="shared" ref="DC77:DC91" si="78">CI77-CX77</f>
        <v>56000</v>
      </c>
      <c r="DD77" s="44">
        <f t="shared" ref="DD77:DD89" si="79">CJ77-CY77</f>
        <v>1490539.6</v>
      </c>
      <c r="DE77" s="44">
        <f t="shared" si="76"/>
        <v>1546539.6</v>
      </c>
      <c r="DF77" s="122">
        <f t="array" ref="DF77:DG77">DC77:DD77/DE77</f>
        <v>3.6209871379950437E-2</v>
      </c>
      <c r="DG77" s="122">
        <v>0.96379012862004954</v>
      </c>
      <c r="DH77" s="88">
        <f t="shared" ref="DH77:DH89" si="80">CX77+DC77</f>
        <v>838775.4</v>
      </c>
      <c r="DI77" s="44">
        <f t="shared" ref="DI77:DI89" si="81">CY77+DD77</f>
        <v>1856922.6</v>
      </c>
      <c r="DJ77" s="44">
        <f t="shared" si="77"/>
        <v>2695698</v>
      </c>
      <c r="DK77" s="122">
        <f t="array" ref="DK77:DL77">DH77:DI77/DJ77</f>
        <v>0.3111533265224814</v>
      </c>
      <c r="DL77" s="122">
        <v>0.68884667347751871</v>
      </c>
      <c r="DM77" s="47"/>
      <c r="DN77" s="47"/>
      <c r="DO77" s="47"/>
      <c r="DP77" s="47"/>
      <c r="DQ77" s="47"/>
      <c r="DR77" s="47"/>
      <c r="DS77" s="47"/>
      <c r="DT77" s="47"/>
      <c r="DU77" s="47"/>
      <c r="DV77" s="47"/>
      <c r="DW77" s="47"/>
      <c r="DX77" s="47"/>
      <c r="DY77" s="47"/>
      <c r="DZ77" s="47"/>
      <c r="EA77" s="47"/>
      <c r="EB77" s="47"/>
      <c r="EC77" s="47"/>
      <c r="ED77" s="47"/>
      <c r="EE77" s="47"/>
      <c r="EF77" s="47"/>
    </row>
    <row r="78" spans="1:136" s="24" customFormat="1" ht="12.75" customHeight="1">
      <c r="A78" s="82">
        <v>2000</v>
      </c>
      <c r="B78" s="83">
        <v>83.906999999999996</v>
      </c>
      <c r="C78" s="83">
        <f t="shared" ref="C78:C87" si="82">108.622/B78</f>
        <v>1.2945523019533531</v>
      </c>
      <c r="D78" s="74">
        <v>660812</v>
      </c>
      <c r="E78" s="45">
        <v>0</v>
      </c>
      <c r="F78" s="45">
        <v>0</v>
      </c>
      <c r="G78" s="45">
        <v>0</v>
      </c>
      <c r="H78" s="45">
        <v>10368</v>
      </c>
      <c r="I78" s="45">
        <v>47000</v>
      </c>
      <c r="J78" s="45">
        <v>52443</v>
      </c>
      <c r="K78" s="45">
        <v>99443</v>
      </c>
      <c r="L78" s="45">
        <v>0</v>
      </c>
      <c r="M78" s="45">
        <v>0</v>
      </c>
      <c r="N78" s="45">
        <v>0</v>
      </c>
      <c r="O78" s="45">
        <v>800</v>
      </c>
      <c r="P78" s="45">
        <v>7200</v>
      </c>
      <c r="Q78" s="45">
        <v>8000</v>
      </c>
      <c r="R78" s="45">
        <v>1000</v>
      </c>
      <c r="S78" s="45">
        <v>0</v>
      </c>
      <c r="T78" s="45">
        <v>1000</v>
      </c>
      <c r="U78" s="45">
        <v>0</v>
      </c>
      <c r="V78" s="45">
        <v>0</v>
      </c>
      <c r="W78" s="45">
        <v>0</v>
      </c>
      <c r="X78" s="45">
        <v>1500</v>
      </c>
      <c r="Y78" s="45">
        <v>3000</v>
      </c>
      <c r="Z78" s="45">
        <v>4500</v>
      </c>
      <c r="AA78" s="48">
        <v>35265</v>
      </c>
      <c r="AB78" s="48">
        <v>0</v>
      </c>
      <c r="AC78" s="45">
        <v>35265</v>
      </c>
      <c r="AD78" s="45">
        <v>0</v>
      </c>
      <c r="AE78" s="45">
        <v>0</v>
      </c>
      <c r="AF78" s="45">
        <v>0</v>
      </c>
      <c r="AG78" s="45">
        <v>0</v>
      </c>
      <c r="AH78" s="45">
        <v>0</v>
      </c>
      <c r="AI78" s="45">
        <v>0</v>
      </c>
      <c r="AJ78" s="45">
        <f t="shared" ref="AJ78:AJ87" si="83">SUM(AH78:AI78)</f>
        <v>0</v>
      </c>
      <c r="AK78" s="74">
        <v>65000</v>
      </c>
      <c r="AL78" s="53">
        <v>0</v>
      </c>
      <c r="AM78" s="45">
        <v>4000</v>
      </c>
      <c r="AN78" s="54">
        <v>4000</v>
      </c>
      <c r="AO78" s="74">
        <v>33060</v>
      </c>
      <c r="AP78" s="45">
        <v>140940</v>
      </c>
      <c r="AQ78" s="45">
        <v>174000</v>
      </c>
      <c r="AR78" s="45">
        <v>14550</v>
      </c>
      <c r="AS78" s="45">
        <v>144729</v>
      </c>
      <c r="AT78" s="45">
        <v>159279</v>
      </c>
      <c r="AU78" s="45">
        <v>0</v>
      </c>
      <c r="AV78" s="45">
        <v>0</v>
      </c>
      <c r="AW78" s="45">
        <v>0</v>
      </c>
      <c r="AX78" s="48">
        <v>0</v>
      </c>
      <c r="AY78" s="45">
        <v>0</v>
      </c>
      <c r="AZ78" s="45">
        <v>0</v>
      </c>
      <c r="BA78" s="45">
        <v>0</v>
      </c>
      <c r="BB78" s="45">
        <v>250</v>
      </c>
      <c r="BC78" s="45">
        <v>250</v>
      </c>
      <c r="BD78" s="45">
        <v>0</v>
      </c>
      <c r="BE78" s="45">
        <v>0</v>
      </c>
      <c r="BF78" s="45">
        <v>0</v>
      </c>
      <c r="BG78" s="45">
        <v>0</v>
      </c>
      <c r="BH78" s="45">
        <v>0</v>
      </c>
      <c r="BI78" s="45">
        <v>0</v>
      </c>
      <c r="BJ78" s="45">
        <v>0</v>
      </c>
      <c r="BK78" s="45">
        <v>0</v>
      </c>
      <c r="BL78" s="45">
        <v>0</v>
      </c>
      <c r="BM78" s="45">
        <v>0</v>
      </c>
      <c r="BN78" s="48">
        <v>35000</v>
      </c>
      <c r="BO78" s="48">
        <v>1475000</v>
      </c>
      <c r="BP78" s="45">
        <v>1510000</v>
      </c>
      <c r="BQ78" s="45">
        <v>0</v>
      </c>
      <c r="BR78" s="45">
        <v>0</v>
      </c>
      <c r="BS78" s="74">
        <f t="shared" si="2"/>
        <v>888388</v>
      </c>
      <c r="BT78" s="45">
        <f t="shared" si="69"/>
        <v>1843529</v>
      </c>
      <c r="BU78" s="45">
        <f t="shared" ref="BU78:BU87" si="84">SUM(BS78:BT78)</f>
        <v>2731917</v>
      </c>
      <c r="BV78" s="48">
        <f t="shared" ref="BV78:BV88" si="85">D78+E78+F78+G78+H78+K78+N78+Q78+T78+W78+Z78+AC78+AF78+AG78+AJ78+AK78+AN78+AQ78+AT78+AW78+AZ78+BC78+BD78+BG78+BH78+BI78+BJ78+BM78+BP78+BQ78+BR78</f>
        <v>2731917</v>
      </c>
      <c r="BW78" s="87">
        <f t="shared" si="6"/>
        <v>756745</v>
      </c>
      <c r="BX78" s="48">
        <f t="shared" si="22"/>
        <v>131643</v>
      </c>
      <c r="BY78" s="48">
        <f t="shared" si="23"/>
        <v>0</v>
      </c>
      <c r="BZ78" s="48">
        <f t="shared" ref="BZ78:BZ87" si="86">SUM(BW78:BY78)</f>
        <v>888388</v>
      </c>
      <c r="CA78" s="87">
        <f t="shared" si="24"/>
        <v>82610</v>
      </c>
      <c r="CB78" s="48">
        <f t="shared" ref="CB78:CB88" si="87">AP78+AV78+AY78+BB78+BF78+BI78+BJ78+BL78+BQ78+BR78</f>
        <v>141190</v>
      </c>
      <c r="CC78" s="48">
        <f t="shared" si="25"/>
        <v>1619729</v>
      </c>
      <c r="CD78" s="48">
        <f t="shared" si="26"/>
        <v>1843529</v>
      </c>
      <c r="CE78" s="87">
        <f t="shared" si="27"/>
        <v>839355</v>
      </c>
      <c r="CF78" s="48">
        <f t="shared" si="28"/>
        <v>272833</v>
      </c>
      <c r="CG78" s="48">
        <f t="shared" si="70"/>
        <v>1619729</v>
      </c>
      <c r="CH78" s="87">
        <f t="shared" ref="CH78:CH87" si="88">SUM(CE78:CG78)</f>
        <v>2731917</v>
      </c>
      <c r="CI78" s="87">
        <v>839355</v>
      </c>
      <c r="CJ78" s="48">
        <f t="shared" ref="CJ78:CJ87" si="89">CH78-CI78</f>
        <v>1892562</v>
      </c>
      <c r="CK78" s="90">
        <f t="shared" ref="CK78:CK87" si="90">CI78/CH78</f>
        <v>0.30724030049229167</v>
      </c>
      <c r="CL78" s="88">
        <f t="shared" si="71"/>
        <v>789805</v>
      </c>
      <c r="CM78" s="44">
        <f t="shared" si="72"/>
        <v>272833</v>
      </c>
      <c r="CN78" s="44">
        <f t="shared" ref="CN78:CN87" si="91">SUM(CL78:CM78)</f>
        <v>1062638</v>
      </c>
      <c r="CO78" s="92">
        <f t="shared" si="30"/>
        <v>0.7432493473788816</v>
      </c>
      <c r="CP78" s="88">
        <f t="shared" si="31"/>
        <v>92633</v>
      </c>
      <c r="CQ78" s="52">
        <f t="shared" si="32"/>
        <v>52443</v>
      </c>
      <c r="CR78" s="52">
        <f t="shared" ref="CR78:CR87" si="92">SUM(CP78:CQ78)</f>
        <v>145076</v>
      </c>
      <c r="CS78" s="111">
        <f t="shared" si="43"/>
        <v>0.63851360666133616</v>
      </c>
      <c r="CT78" s="88">
        <f t="shared" si="33"/>
        <v>697172</v>
      </c>
      <c r="CU78" s="52">
        <f t="shared" si="34"/>
        <v>220390</v>
      </c>
      <c r="CV78" s="52">
        <f t="shared" ref="CV78:CV87" si="93">SUM(CT78:CU78)</f>
        <v>917562</v>
      </c>
      <c r="CW78" s="91">
        <f t="shared" si="35"/>
        <v>0.75980914641190456</v>
      </c>
      <c r="CX78" s="88">
        <f t="shared" si="73"/>
        <v>804355</v>
      </c>
      <c r="CY78" s="44">
        <f t="shared" si="74"/>
        <v>341362</v>
      </c>
      <c r="CZ78" s="44">
        <f t="shared" si="75"/>
        <v>1145717</v>
      </c>
      <c r="DA78" s="122">
        <f t="array" ref="DA78:DB78">CX78:CY78/CZ78</f>
        <v>0.70205382306450892</v>
      </c>
      <c r="DB78" s="122">
        <v>0.29794617693549102</v>
      </c>
      <c r="DC78" s="88">
        <f t="shared" si="78"/>
        <v>35000</v>
      </c>
      <c r="DD78" s="44">
        <f t="shared" si="79"/>
        <v>1551200</v>
      </c>
      <c r="DE78" s="44">
        <f t="shared" si="76"/>
        <v>1586200</v>
      </c>
      <c r="DF78" s="122">
        <f t="array" ref="DF78:DG78">DC78:DD78/DE78</f>
        <v>2.2065313327449251E-2</v>
      </c>
      <c r="DG78" s="122">
        <v>0.97793468667255079</v>
      </c>
      <c r="DH78" s="88">
        <f t="shared" si="80"/>
        <v>839355</v>
      </c>
      <c r="DI78" s="44">
        <f t="shared" si="81"/>
        <v>1892562</v>
      </c>
      <c r="DJ78" s="44">
        <f t="shared" si="77"/>
        <v>2731917</v>
      </c>
      <c r="DK78" s="122">
        <f t="array" ref="DK78:DL78">DH78:DI78/DJ78</f>
        <v>0.30724030049229167</v>
      </c>
      <c r="DL78" s="122">
        <v>0.69275969950770833</v>
      </c>
      <c r="DM78" s="47"/>
      <c r="DN78" s="47"/>
      <c r="DO78" s="47"/>
      <c r="DP78" s="47"/>
      <c r="DQ78" s="47"/>
      <c r="DR78" s="47"/>
      <c r="DS78" s="47"/>
      <c r="DT78" s="47"/>
      <c r="DU78" s="47"/>
      <c r="DV78" s="47"/>
      <c r="DW78" s="47"/>
      <c r="DX78" s="47"/>
      <c r="DY78" s="47"/>
      <c r="DZ78" s="47"/>
      <c r="EA78" s="47"/>
      <c r="EB78" s="47"/>
      <c r="EC78" s="47"/>
      <c r="ED78" s="47"/>
      <c r="EE78" s="47"/>
      <c r="EF78" s="47"/>
    </row>
    <row r="79" spans="1:136" s="24" customFormat="1" ht="12.75" customHeight="1">
      <c r="A79" s="82">
        <v>2001</v>
      </c>
      <c r="B79" s="83">
        <v>85.611999999999995</v>
      </c>
      <c r="C79" s="83">
        <f t="shared" si="82"/>
        <v>1.2687707330748026</v>
      </c>
      <c r="D79" s="74">
        <v>712693</v>
      </c>
      <c r="E79" s="45">
        <v>0</v>
      </c>
      <c r="F79" s="45">
        <v>0</v>
      </c>
      <c r="G79" s="45">
        <v>0</v>
      </c>
      <c r="H79" s="45">
        <v>10844</v>
      </c>
      <c r="I79" s="45">
        <v>44325</v>
      </c>
      <c r="J79" s="45">
        <v>54899</v>
      </c>
      <c r="K79" s="45">
        <v>99224</v>
      </c>
      <c r="L79" s="45">
        <v>0</v>
      </c>
      <c r="M79" s="45">
        <v>0</v>
      </c>
      <c r="N79" s="45">
        <v>0</v>
      </c>
      <c r="O79" s="45">
        <v>800</v>
      </c>
      <c r="P79" s="45">
        <v>7200</v>
      </c>
      <c r="Q79" s="45">
        <v>8000</v>
      </c>
      <c r="R79" s="45">
        <v>1000</v>
      </c>
      <c r="S79" s="45">
        <v>0</v>
      </c>
      <c r="T79" s="45">
        <v>1000</v>
      </c>
      <c r="U79" s="45">
        <v>0</v>
      </c>
      <c r="V79" s="45">
        <v>0</v>
      </c>
      <c r="W79" s="45">
        <v>0</v>
      </c>
      <c r="X79" s="45">
        <v>1000</v>
      </c>
      <c r="Y79" s="45">
        <v>2000</v>
      </c>
      <c r="Z79" s="45">
        <v>3000</v>
      </c>
      <c r="AA79" s="48">
        <v>41923</v>
      </c>
      <c r="AB79" s="48">
        <v>0</v>
      </c>
      <c r="AC79" s="45">
        <v>41923</v>
      </c>
      <c r="AD79" s="45">
        <v>0</v>
      </c>
      <c r="AE79" s="45">
        <v>0</v>
      </c>
      <c r="AF79" s="45">
        <v>0</v>
      </c>
      <c r="AG79" s="45">
        <v>0</v>
      </c>
      <c r="AH79" s="45">
        <v>0</v>
      </c>
      <c r="AI79" s="45">
        <v>0</v>
      </c>
      <c r="AJ79" s="45">
        <f t="shared" si="83"/>
        <v>0</v>
      </c>
      <c r="AK79" s="74">
        <v>38000</v>
      </c>
      <c r="AL79" s="53">
        <v>0</v>
      </c>
      <c r="AM79" s="45">
        <v>2000</v>
      </c>
      <c r="AN79" s="54">
        <v>2000</v>
      </c>
      <c r="AO79" s="74">
        <v>37989</v>
      </c>
      <c r="AP79" s="45">
        <v>161954</v>
      </c>
      <c r="AQ79" s="45">
        <v>199943</v>
      </c>
      <c r="AR79" s="45">
        <v>14275</v>
      </c>
      <c r="AS79" s="45">
        <v>167557</v>
      </c>
      <c r="AT79" s="45">
        <v>181832</v>
      </c>
      <c r="AU79" s="45">
        <v>0</v>
      </c>
      <c r="AV79" s="45">
        <v>0</v>
      </c>
      <c r="AW79" s="45">
        <v>0</v>
      </c>
      <c r="AX79" s="48">
        <v>0</v>
      </c>
      <c r="AY79" s="45">
        <v>20000</v>
      </c>
      <c r="AZ79" s="45">
        <v>20000</v>
      </c>
      <c r="BA79" s="45">
        <v>0</v>
      </c>
      <c r="BB79" s="45">
        <v>30000</v>
      </c>
      <c r="BC79" s="45">
        <v>30000</v>
      </c>
      <c r="BD79" s="45">
        <v>0</v>
      </c>
      <c r="BE79" s="45">
        <v>0</v>
      </c>
      <c r="BF79" s="45">
        <v>0</v>
      </c>
      <c r="BG79" s="45">
        <v>0</v>
      </c>
      <c r="BH79" s="45">
        <v>28300</v>
      </c>
      <c r="BI79" s="45">
        <v>0</v>
      </c>
      <c r="BJ79" s="45">
        <v>0</v>
      </c>
      <c r="BK79" s="45">
        <v>0</v>
      </c>
      <c r="BL79" s="45">
        <v>0</v>
      </c>
      <c r="BM79" s="45">
        <v>0</v>
      </c>
      <c r="BN79" s="48">
        <v>32000</v>
      </c>
      <c r="BO79" s="48">
        <v>1624000</v>
      </c>
      <c r="BP79" s="45">
        <v>1656000</v>
      </c>
      <c r="BQ79" s="45">
        <v>0</v>
      </c>
      <c r="BR79" s="45">
        <v>0</v>
      </c>
      <c r="BS79" s="74">
        <f>D79+E79+F79+G79+H79+K79+N79+Q79+T79+W79+Z79+AC79+AF79+AG79+AJ79+AK79+AN79</f>
        <v>916684</v>
      </c>
      <c r="BT79" s="45">
        <f t="shared" si="69"/>
        <v>2116075</v>
      </c>
      <c r="BU79" s="45">
        <f t="shared" si="84"/>
        <v>3032759</v>
      </c>
      <c r="BV79" s="48">
        <f t="shared" si="85"/>
        <v>3032759</v>
      </c>
      <c r="BW79" s="87">
        <f t="shared" ref="BW79:BW87" si="94">D79+E79+F79+G79+H79+I79+L79+O79+R79+U79+X79+AA79+AD79+AH79+AL79</f>
        <v>812585</v>
      </c>
      <c r="BX79" s="48">
        <f t="shared" ref="BX79:BX87" si="95">J79+M79+P79+S79+V79+Y79+AB79+AE79+AK79+AM79</f>
        <v>104099</v>
      </c>
      <c r="BY79" s="48">
        <f t="shared" ref="BY79:BY87" si="96">AG79+AI79</f>
        <v>0</v>
      </c>
      <c r="BZ79" s="48">
        <f t="shared" si="86"/>
        <v>916684</v>
      </c>
      <c r="CA79" s="87">
        <f t="shared" ref="CA79:CA88" si="97">AO79+AR79+AU79+AX79+BA79+BD79+BE79+BH79+BK79+BN79</f>
        <v>112564</v>
      </c>
      <c r="CB79" s="48">
        <f t="shared" si="87"/>
        <v>211954</v>
      </c>
      <c r="CC79" s="48">
        <f t="shared" ref="CC79:CC87" si="98">AS79+BO79</f>
        <v>1791557</v>
      </c>
      <c r="CD79" s="48">
        <f t="shared" ref="CD79:CD87" si="99">SUM(CA79:CC79)</f>
        <v>2116075</v>
      </c>
      <c r="CE79" s="87">
        <f t="shared" ref="CE79:CE87" si="100">BW79+CA79</f>
        <v>925149</v>
      </c>
      <c r="CF79" s="48">
        <f t="shared" ref="CF79:CF87" si="101">BX79+CB79</f>
        <v>316053</v>
      </c>
      <c r="CG79" s="48">
        <f t="shared" ref="CG79:CG87" si="102">BY79+CC79</f>
        <v>1791557</v>
      </c>
      <c r="CH79" s="87">
        <f t="shared" si="88"/>
        <v>3032759</v>
      </c>
      <c r="CI79" s="87">
        <v>925149</v>
      </c>
      <c r="CJ79" s="48">
        <f t="shared" si="89"/>
        <v>2107610</v>
      </c>
      <c r="CK79" s="90">
        <f t="shared" si="90"/>
        <v>0.3050519345585983</v>
      </c>
      <c r="CL79" s="88">
        <f t="shared" si="71"/>
        <v>878874</v>
      </c>
      <c r="CM79" s="44">
        <f t="shared" si="72"/>
        <v>316053</v>
      </c>
      <c r="CN79" s="44">
        <f t="shared" si="91"/>
        <v>1194927</v>
      </c>
      <c r="CO79" s="92">
        <f t="shared" ref="CO79:CO87" si="103">CL79/CN79</f>
        <v>0.73550434461686776</v>
      </c>
      <c r="CP79" s="88">
        <f t="shared" ref="CP79:CP87" si="104">F79+G79+H79+I79+L79+AA79+AD79</f>
        <v>97092</v>
      </c>
      <c r="CQ79" s="52">
        <f t="shared" ref="CQ79:CQ87" si="105">J79+M79+AB79+AE79</f>
        <v>54899</v>
      </c>
      <c r="CR79" s="52">
        <f t="shared" si="92"/>
        <v>151991</v>
      </c>
      <c r="CS79" s="111">
        <f t="shared" si="43"/>
        <v>0.63880098163707066</v>
      </c>
      <c r="CT79" s="88">
        <f t="shared" ref="CT79:CT87" si="106">CL79-CP79</f>
        <v>781782</v>
      </c>
      <c r="CU79" s="52">
        <f t="shared" ref="CU79:CU87" si="107">CM79-CQ79</f>
        <v>261154</v>
      </c>
      <c r="CV79" s="52">
        <f t="shared" si="93"/>
        <v>1042936</v>
      </c>
      <c r="CW79" s="91">
        <f t="shared" ref="CW79:CW87" si="108">CT79/CV79</f>
        <v>0.74959729072541359</v>
      </c>
      <c r="CX79" s="88">
        <f t="shared" si="73"/>
        <v>893149</v>
      </c>
      <c r="CY79" s="44">
        <f t="shared" si="74"/>
        <v>436410</v>
      </c>
      <c r="CZ79" s="44">
        <f t="shared" si="75"/>
        <v>1329559</v>
      </c>
      <c r="DA79" s="122">
        <f t="array" ref="DA79:DB79">CX79:CY79/CZ79</f>
        <v>0.67176334408627225</v>
      </c>
      <c r="DB79" s="122">
        <v>0.3282366559137278</v>
      </c>
      <c r="DC79" s="88">
        <f t="shared" si="78"/>
        <v>32000</v>
      </c>
      <c r="DD79" s="44">
        <f t="shared" si="79"/>
        <v>1671200</v>
      </c>
      <c r="DE79" s="44">
        <f t="shared" si="76"/>
        <v>1703200</v>
      </c>
      <c r="DF79" s="122">
        <f t="array" ref="DF79:DG79">DC79:DD79/DE79</f>
        <v>1.8788163457022077E-2</v>
      </c>
      <c r="DG79" s="122">
        <v>0.98121183654297794</v>
      </c>
      <c r="DH79" s="88">
        <f t="shared" si="80"/>
        <v>925149</v>
      </c>
      <c r="DI79" s="44">
        <f t="shared" si="81"/>
        <v>2107610</v>
      </c>
      <c r="DJ79" s="44">
        <f t="shared" si="77"/>
        <v>3032759</v>
      </c>
      <c r="DK79" s="122">
        <f t="array" ref="DK79:DL79">DH79:DI79/DJ79</f>
        <v>0.3050519345585983</v>
      </c>
      <c r="DL79" s="122">
        <v>0.69494806544140175</v>
      </c>
      <c r="DM79" s="47"/>
      <c r="DN79" s="47"/>
      <c r="DO79" s="47"/>
      <c r="DP79" s="47"/>
      <c r="DQ79" s="47"/>
      <c r="DR79" s="47"/>
      <c r="DS79" s="47"/>
      <c r="DT79" s="47"/>
      <c r="DU79" s="47"/>
      <c r="DV79" s="47"/>
      <c r="DW79" s="47"/>
      <c r="DX79" s="47"/>
      <c r="DY79" s="47"/>
      <c r="DZ79" s="47"/>
      <c r="EA79" s="47"/>
      <c r="EB79" s="47"/>
      <c r="EC79" s="47"/>
      <c r="ED79" s="47"/>
      <c r="EE79" s="47"/>
      <c r="EF79" s="47"/>
    </row>
    <row r="80" spans="1:136" s="24" customFormat="1" ht="12.75" customHeight="1">
      <c r="A80" s="82">
        <v>2002</v>
      </c>
      <c r="B80" s="83">
        <v>88.688999999999993</v>
      </c>
      <c r="C80" s="83">
        <f t="shared" si="82"/>
        <v>1.2247516602960908</v>
      </c>
      <c r="D80" s="74">
        <v>778484</v>
      </c>
      <c r="E80" s="45">
        <v>0</v>
      </c>
      <c r="F80" s="45">
        <v>0</v>
      </c>
      <c r="G80" s="45">
        <v>0</v>
      </c>
      <c r="H80" s="45">
        <v>10960</v>
      </c>
      <c r="I80" s="45">
        <v>45396</v>
      </c>
      <c r="J80" s="45">
        <v>61076</v>
      </c>
      <c r="K80" s="45">
        <v>106472</v>
      </c>
      <c r="L80" s="45">
        <v>6700</v>
      </c>
      <c r="M80" s="45">
        <v>3300</v>
      </c>
      <c r="N80" s="45">
        <v>10000</v>
      </c>
      <c r="O80" s="45">
        <v>700</v>
      </c>
      <c r="P80" s="45">
        <v>6300</v>
      </c>
      <c r="Q80" s="45">
        <v>7000</v>
      </c>
      <c r="R80" s="45">
        <v>1000</v>
      </c>
      <c r="S80" s="45">
        <v>0</v>
      </c>
      <c r="T80" s="45">
        <v>1000</v>
      </c>
      <c r="U80" s="45">
        <v>0</v>
      </c>
      <c r="V80" s="45">
        <v>0</v>
      </c>
      <c r="W80" s="45">
        <v>0</v>
      </c>
      <c r="X80" s="45">
        <v>0</v>
      </c>
      <c r="Y80" s="45">
        <v>0</v>
      </c>
      <c r="Z80" s="45"/>
      <c r="AA80" s="48">
        <v>47973</v>
      </c>
      <c r="AB80" s="48">
        <v>0</v>
      </c>
      <c r="AC80" s="45">
        <v>47973</v>
      </c>
      <c r="AD80" s="45">
        <v>0</v>
      </c>
      <c r="AE80" s="45">
        <v>0</v>
      </c>
      <c r="AF80" s="45">
        <v>0</v>
      </c>
      <c r="AG80" s="45">
        <v>0</v>
      </c>
      <c r="AH80" s="45">
        <v>0</v>
      </c>
      <c r="AI80" s="45">
        <v>0</v>
      </c>
      <c r="AJ80" s="45">
        <f t="shared" si="83"/>
        <v>0</v>
      </c>
      <c r="AK80" s="74">
        <v>32000</v>
      </c>
      <c r="AL80" s="53">
        <v>0</v>
      </c>
      <c r="AM80" s="45">
        <v>1000</v>
      </c>
      <c r="AN80" s="54">
        <v>1000</v>
      </c>
      <c r="AO80" s="74">
        <v>35530</v>
      </c>
      <c r="AP80" s="45">
        <v>151470</v>
      </c>
      <c r="AQ80" s="45">
        <v>187000</v>
      </c>
      <c r="AR80" s="45">
        <v>28193</v>
      </c>
      <c r="AS80" s="45">
        <v>281932</v>
      </c>
      <c r="AT80" s="45">
        <v>310125</v>
      </c>
      <c r="AU80" s="45">
        <v>0</v>
      </c>
      <c r="AV80" s="45">
        <v>0</v>
      </c>
      <c r="AW80" s="45">
        <v>0</v>
      </c>
      <c r="AX80" s="48">
        <v>0</v>
      </c>
      <c r="AY80" s="45">
        <v>12120</v>
      </c>
      <c r="AZ80" s="45">
        <v>12120</v>
      </c>
      <c r="BA80" s="45">
        <v>0</v>
      </c>
      <c r="BB80" s="45">
        <v>50691</v>
      </c>
      <c r="BC80" s="45">
        <v>50691</v>
      </c>
      <c r="BD80" s="45">
        <v>0</v>
      </c>
      <c r="BE80" s="45">
        <v>0</v>
      </c>
      <c r="BF80" s="45">
        <v>0</v>
      </c>
      <c r="BG80" s="45">
        <v>0</v>
      </c>
      <c r="BH80" s="45">
        <v>20000</v>
      </c>
      <c r="BI80" s="45">
        <v>0</v>
      </c>
      <c r="BJ80" s="45">
        <v>0</v>
      </c>
      <c r="BK80" s="45">
        <v>0</v>
      </c>
      <c r="BL80" s="45">
        <v>0</v>
      </c>
      <c r="BM80" s="45">
        <v>0</v>
      </c>
      <c r="BN80" s="48">
        <v>20000</v>
      </c>
      <c r="BO80" s="48">
        <v>1777000</v>
      </c>
      <c r="BP80" s="45">
        <v>1797000</v>
      </c>
      <c r="BQ80" s="45">
        <v>0</v>
      </c>
      <c r="BR80" s="45">
        <v>5000</v>
      </c>
      <c r="BS80" s="74">
        <f t="shared" ref="BS80:BS87" si="109">D80+E80+F80+G80+H80+K80+N80+Q80+T80+W80+Z80+AC80+AF80+AG80+AJ80+AK80+AN80</f>
        <v>994889</v>
      </c>
      <c r="BT80" s="45">
        <f t="shared" si="69"/>
        <v>2381936</v>
      </c>
      <c r="BU80" s="45">
        <f t="shared" si="84"/>
        <v>3376825</v>
      </c>
      <c r="BV80" s="48">
        <f t="shared" si="85"/>
        <v>3376825</v>
      </c>
      <c r="BW80" s="87">
        <f t="shared" si="94"/>
        <v>891213</v>
      </c>
      <c r="BX80" s="48">
        <f t="shared" si="95"/>
        <v>103676</v>
      </c>
      <c r="BY80" s="48">
        <f t="shared" si="96"/>
        <v>0</v>
      </c>
      <c r="BZ80" s="48">
        <f t="shared" si="86"/>
        <v>994889</v>
      </c>
      <c r="CA80" s="87">
        <f t="shared" si="97"/>
        <v>103723</v>
      </c>
      <c r="CB80" s="48">
        <f t="shared" si="87"/>
        <v>219281</v>
      </c>
      <c r="CC80" s="48">
        <f t="shared" si="98"/>
        <v>2058932</v>
      </c>
      <c r="CD80" s="48">
        <f t="shared" si="99"/>
        <v>2381936</v>
      </c>
      <c r="CE80" s="87">
        <f t="shared" si="100"/>
        <v>994936</v>
      </c>
      <c r="CF80" s="48">
        <f t="shared" si="101"/>
        <v>322957</v>
      </c>
      <c r="CG80" s="48">
        <f t="shared" si="102"/>
        <v>2058932</v>
      </c>
      <c r="CH80" s="87">
        <f t="shared" si="88"/>
        <v>3376825</v>
      </c>
      <c r="CI80" s="87">
        <v>994936</v>
      </c>
      <c r="CJ80" s="48">
        <f t="shared" si="89"/>
        <v>2381889</v>
      </c>
      <c r="CK80" s="90">
        <f t="shared" si="90"/>
        <v>0.29463652987643718</v>
      </c>
      <c r="CL80" s="88">
        <f t="shared" si="71"/>
        <v>946743</v>
      </c>
      <c r="CM80" s="44">
        <f t="shared" si="72"/>
        <v>322957</v>
      </c>
      <c r="CN80" s="44">
        <f t="shared" si="91"/>
        <v>1269700</v>
      </c>
      <c r="CO80" s="92">
        <f t="shared" si="103"/>
        <v>0.74564306529101365</v>
      </c>
      <c r="CP80" s="88">
        <f t="shared" si="104"/>
        <v>111029</v>
      </c>
      <c r="CQ80" s="52">
        <f t="shared" si="105"/>
        <v>64376</v>
      </c>
      <c r="CR80" s="52">
        <f t="shared" si="92"/>
        <v>175405</v>
      </c>
      <c r="CS80" s="111">
        <f t="shared" si="43"/>
        <v>0.63298651691798979</v>
      </c>
      <c r="CT80" s="88">
        <f t="shared" si="106"/>
        <v>835714</v>
      </c>
      <c r="CU80" s="52">
        <f t="shared" si="107"/>
        <v>258581</v>
      </c>
      <c r="CV80" s="52">
        <f t="shared" si="93"/>
        <v>1094295</v>
      </c>
      <c r="CW80" s="91">
        <f t="shared" si="108"/>
        <v>0.76370083021488722</v>
      </c>
      <c r="CX80" s="88">
        <f t="shared" si="73"/>
        <v>974936</v>
      </c>
      <c r="CY80" s="44">
        <f t="shared" si="74"/>
        <v>560589</v>
      </c>
      <c r="CZ80" s="44">
        <f t="shared" si="75"/>
        <v>1535525</v>
      </c>
      <c r="DA80" s="122">
        <f t="array" ref="DA80:DB80">CX80:CY80/CZ80</f>
        <v>0.63492030413050915</v>
      </c>
      <c r="DB80" s="122">
        <v>0.36507969586949091</v>
      </c>
      <c r="DC80" s="88">
        <f t="shared" si="78"/>
        <v>20000</v>
      </c>
      <c r="DD80" s="44">
        <f t="shared" si="79"/>
        <v>1821300</v>
      </c>
      <c r="DE80" s="44">
        <f t="shared" si="76"/>
        <v>1841300</v>
      </c>
      <c r="DF80" s="122">
        <f t="array" ref="DF80:DG80">DC80:DD80/DE80</f>
        <v>1.0861891055232716E-2</v>
      </c>
      <c r="DG80" s="122">
        <v>0.98913810894476728</v>
      </c>
      <c r="DH80" s="88">
        <f t="shared" si="80"/>
        <v>994936</v>
      </c>
      <c r="DI80" s="44">
        <f t="shared" si="81"/>
        <v>2381889</v>
      </c>
      <c r="DJ80" s="44">
        <f t="shared" si="77"/>
        <v>3376825</v>
      </c>
      <c r="DK80" s="122">
        <f t="array" ref="DK80:DL80">DH80:DI80/DJ80</f>
        <v>0.29463652987643718</v>
      </c>
      <c r="DL80" s="122">
        <v>0.70536347012356282</v>
      </c>
      <c r="DM80" s="47"/>
      <c r="DN80" s="47"/>
      <c r="DO80" s="47"/>
      <c r="DP80" s="47"/>
      <c r="DQ80" s="47"/>
      <c r="DR80" s="47"/>
      <c r="DS80" s="47"/>
      <c r="DT80" s="47"/>
      <c r="DU80" s="47"/>
      <c r="DV80" s="47"/>
      <c r="DW80" s="47"/>
      <c r="DX80" s="47"/>
      <c r="DY80" s="47"/>
      <c r="DZ80" s="47"/>
      <c r="EA80" s="47"/>
      <c r="EB80" s="47"/>
      <c r="EC80" s="47"/>
      <c r="ED80" s="47"/>
      <c r="EE80" s="47"/>
      <c r="EF80" s="47"/>
    </row>
    <row r="81" spans="1:136" s="24" customFormat="1" ht="12.75" customHeight="1">
      <c r="A81" s="82">
        <v>2003</v>
      </c>
      <c r="B81" s="83">
        <v>91.774000000000001</v>
      </c>
      <c r="C81" s="83">
        <f t="shared" si="82"/>
        <v>1.1835814064985726</v>
      </c>
      <c r="D81" s="74">
        <v>819641</v>
      </c>
      <c r="E81" s="45">
        <v>0</v>
      </c>
      <c r="F81" s="45">
        <v>0</v>
      </c>
      <c r="G81" s="45">
        <v>0</v>
      </c>
      <c r="H81" s="45">
        <v>11124</v>
      </c>
      <c r="I81" s="45">
        <v>45218</v>
      </c>
      <c r="J81" s="45">
        <v>64067</v>
      </c>
      <c r="K81" s="45">
        <v>109285</v>
      </c>
      <c r="L81" s="45">
        <v>17105</v>
      </c>
      <c r="M81" s="45">
        <v>12700</v>
      </c>
      <c r="N81" s="45">
        <v>29805</v>
      </c>
      <c r="O81" s="45">
        <v>600</v>
      </c>
      <c r="P81" s="45">
        <v>5400</v>
      </c>
      <c r="Q81" s="45">
        <v>6000</v>
      </c>
      <c r="R81" s="45">
        <v>0</v>
      </c>
      <c r="S81" s="45">
        <v>0</v>
      </c>
      <c r="T81" s="45">
        <v>0</v>
      </c>
      <c r="U81" s="45">
        <v>0</v>
      </c>
      <c r="V81" s="45">
        <v>0</v>
      </c>
      <c r="W81" s="45">
        <v>0</v>
      </c>
      <c r="X81" s="45">
        <v>0</v>
      </c>
      <c r="Y81" s="45">
        <v>0</v>
      </c>
      <c r="Z81" s="48">
        <v>0</v>
      </c>
      <c r="AA81" s="48">
        <v>50669</v>
      </c>
      <c r="AB81" s="48">
        <v>0</v>
      </c>
      <c r="AC81" s="45">
        <v>50669</v>
      </c>
      <c r="AD81" s="45">
        <v>0</v>
      </c>
      <c r="AE81" s="45">
        <v>0</v>
      </c>
      <c r="AF81" s="45">
        <v>0</v>
      </c>
      <c r="AG81" s="45">
        <v>0</v>
      </c>
      <c r="AH81" s="45">
        <v>0</v>
      </c>
      <c r="AI81" s="45">
        <v>0</v>
      </c>
      <c r="AJ81" s="45">
        <f t="shared" si="83"/>
        <v>0</v>
      </c>
      <c r="AK81" s="74">
        <v>47000</v>
      </c>
      <c r="AL81" s="53">
        <v>0</v>
      </c>
      <c r="AM81" s="45">
        <v>0</v>
      </c>
      <c r="AN81" s="54">
        <v>0</v>
      </c>
      <c r="AO81" s="74">
        <v>176159</v>
      </c>
      <c r="AP81" s="45">
        <v>532891</v>
      </c>
      <c r="AQ81" s="45">
        <v>709050</v>
      </c>
      <c r="AR81" s="45">
        <v>24221</v>
      </c>
      <c r="AS81" s="45">
        <v>285181</v>
      </c>
      <c r="AT81" s="45">
        <v>309402</v>
      </c>
      <c r="AU81" s="45">
        <v>1527.36</v>
      </c>
      <c r="AV81" s="45">
        <v>36656.639999999999</v>
      </c>
      <c r="AW81" s="45">
        <v>38184</v>
      </c>
      <c r="AX81" s="48">
        <v>7162</v>
      </c>
      <c r="AY81" s="93">
        <v>16606</v>
      </c>
      <c r="AZ81" s="93">
        <v>23768</v>
      </c>
      <c r="BA81" s="45">
        <v>2382</v>
      </c>
      <c r="BB81" s="45">
        <v>75136</v>
      </c>
      <c r="BC81" s="45">
        <v>77518</v>
      </c>
      <c r="BD81" s="45">
        <v>14000</v>
      </c>
      <c r="BE81" s="45">
        <v>33</v>
      </c>
      <c r="BF81" s="45">
        <v>0</v>
      </c>
      <c r="BG81" s="45">
        <v>33</v>
      </c>
      <c r="BH81" s="45">
        <v>20000</v>
      </c>
      <c r="BI81" s="45">
        <v>0</v>
      </c>
      <c r="BJ81" s="45">
        <v>0</v>
      </c>
      <c r="BK81" s="45">
        <v>0</v>
      </c>
      <c r="BL81" s="45">
        <v>0</v>
      </c>
      <c r="BM81" s="45">
        <v>0</v>
      </c>
      <c r="BN81" s="48">
        <v>55000</v>
      </c>
      <c r="BO81" s="48">
        <v>1775000</v>
      </c>
      <c r="BP81" s="45">
        <v>1830000</v>
      </c>
      <c r="BQ81" s="45">
        <v>0</v>
      </c>
      <c r="BR81" s="45">
        <v>5000</v>
      </c>
      <c r="BS81" s="74">
        <f t="shared" si="109"/>
        <v>1073524</v>
      </c>
      <c r="BT81" s="45">
        <f t="shared" si="69"/>
        <v>3026955</v>
      </c>
      <c r="BU81" s="45">
        <f t="shared" si="84"/>
        <v>4100479</v>
      </c>
      <c r="BV81" s="48">
        <f t="shared" si="85"/>
        <v>4100479</v>
      </c>
      <c r="BW81" s="87">
        <f t="shared" si="94"/>
        <v>944357</v>
      </c>
      <c r="BX81" s="48">
        <f t="shared" si="95"/>
        <v>129167</v>
      </c>
      <c r="BY81" s="48">
        <f t="shared" si="96"/>
        <v>0</v>
      </c>
      <c r="BZ81" s="48">
        <f t="shared" si="86"/>
        <v>1073524</v>
      </c>
      <c r="CA81" s="87">
        <f t="shared" si="97"/>
        <v>300484.36</v>
      </c>
      <c r="CB81" s="48">
        <f t="shared" si="87"/>
        <v>666289.64</v>
      </c>
      <c r="CC81" s="48">
        <f t="shared" si="98"/>
        <v>2060181</v>
      </c>
      <c r="CD81" s="48">
        <f t="shared" si="99"/>
        <v>3026955</v>
      </c>
      <c r="CE81" s="87">
        <f t="shared" si="100"/>
        <v>1244841.3599999999</v>
      </c>
      <c r="CF81" s="48">
        <f t="shared" si="101"/>
        <v>795456.64</v>
      </c>
      <c r="CG81" s="48">
        <f t="shared" si="102"/>
        <v>2060181</v>
      </c>
      <c r="CH81" s="87">
        <f t="shared" si="88"/>
        <v>4100479</v>
      </c>
      <c r="CI81" s="87">
        <v>1244841.3599999999</v>
      </c>
      <c r="CJ81" s="48">
        <f t="shared" si="89"/>
        <v>2855637.64</v>
      </c>
      <c r="CK81" s="90">
        <f t="shared" si="90"/>
        <v>0.30358437636188357</v>
      </c>
      <c r="CL81" s="88">
        <f t="shared" si="71"/>
        <v>1165620.3599999999</v>
      </c>
      <c r="CM81" s="44">
        <f t="shared" si="72"/>
        <v>795456.64000000013</v>
      </c>
      <c r="CN81" s="44">
        <f t="shared" si="91"/>
        <v>1961077</v>
      </c>
      <c r="CO81" s="92">
        <f t="shared" si="103"/>
        <v>0.5943776608465654</v>
      </c>
      <c r="CP81" s="88">
        <f t="shared" si="104"/>
        <v>124116</v>
      </c>
      <c r="CQ81" s="52">
        <f t="shared" si="105"/>
        <v>76767</v>
      </c>
      <c r="CR81" s="52">
        <f t="shared" si="92"/>
        <v>200883</v>
      </c>
      <c r="CS81" s="111">
        <f t="shared" si="43"/>
        <v>0.61785218261376029</v>
      </c>
      <c r="CT81" s="88">
        <f t="shared" si="106"/>
        <v>1041504.3599999999</v>
      </c>
      <c r="CU81" s="52">
        <f t="shared" si="107"/>
        <v>718689.64000000013</v>
      </c>
      <c r="CV81" s="52">
        <f t="shared" si="93"/>
        <v>1760194</v>
      </c>
      <c r="CW81" s="91">
        <f t="shared" si="108"/>
        <v>0.59169861958397763</v>
      </c>
      <c r="CX81" s="88">
        <f t="shared" si="73"/>
        <v>1175841.3600000001</v>
      </c>
      <c r="CY81" s="44">
        <f t="shared" si="74"/>
        <v>1023237.64</v>
      </c>
      <c r="CZ81" s="44">
        <f t="shared" si="75"/>
        <v>2199079</v>
      </c>
      <c r="DA81" s="122">
        <f t="array" ref="DA81:DB81">CX81:CY81/CZ81</f>
        <v>0.53469718914145425</v>
      </c>
      <c r="DB81" s="122">
        <v>0.4653028108585458</v>
      </c>
      <c r="DC81" s="88">
        <f t="shared" si="78"/>
        <v>68999.999999999767</v>
      </c>
      <c r="DD81" s="44">
        <f t="shared" si="79"/>
        <v>1832400</v>
      </c>
      <c r="DE81" s="44">
        <f t="shared" si="76"/>
        <v>1901399.9999999998</v>
      </c>
      <c r="DF81" s="122">
        <f t="array" ref="DF81:DG81">DC81:DD81/DE81</f>
        <v>3.6289050173556207E-2</v>
      </c>
      <c r="DG81" s="122">
        <v>0.96371094982644379</v>
      </c>
      <c r="DH81" s="88">
        <f t="shared" si="80"/>
        <v>1244841.3599999999</v>
      </c>
      <c r="DI81" s="44">
        <f t="shared" si="81"/>
        <v>2855637.64</v>
      </c>
      <c r="DJ81" s="44">
        <f t="shared" si="77"/>
        <v>4100479</v>
      </c>
      <c r="DK81" s="122">
        <f t="array" ref="DK81:DL81">DH81:DI81/DJ81</f>
        <v>0.30358437636188357</v>
      </c>
      <c r="DL81" s="122">
        <v>0.69641562363811649</v>
      </c>
      <c r="DM81" s="47"/>
      <c r="DN81" s="47"/>
      <c r="DO81" s="47"/>
      <c r="DP81" s="47"/>
      <c r="DQ81" s="47"/>
      <c r="DR81" s="47"/>
      <c r="DS81" s="47"/>
      <c r="DT81" s="47"/>
      <c r="DU81" s="47"/>
      <c r="DV81" s="47"/>
      <c r="DW81" s="47"/>
      <c r="DX81" s="47"/>
      <c r="DY81" s="47"/>
      <c r="DZ81" s="47"/>
      <c r="EA81" s="47"/>
      <c r="EB81" s="47"/>
      <c r="EC81" s="47"/>
      <c r="ED81" s="47"/>
      <c r="EE81" s="47"/>
      <c r="EF81" s="47"/>
    </row>
    <row r="82" spans="1:136" s="24" customFormat="1" ht="12.75" customHeight="1">
      <c r="A82" s="82">
        <v>2004</v>
      </c>
      <c r="B82" s="83">
        <v>96.233999999999995</v>
      </c>
      <c r="C82" s="83">
        <f t="shared" si="82"/>
        <v>1.1287278924288713</v>
      </c>
      <c r="D82" s="74">
        <v>848118</v>
      </c>
      <c r="E82" s="45">
        <v>0</v>
      </c>
      <c r="F82" s="45">
        <v>0</v>
      </c>
      <c r="G82" s="45">
        <v>0</v>
      </c>
      <c r="H82" s="45">
        <v>10500</v>
      </c>
      <c r="I82" s="45">
        <v>39764</v>
      </c>
      <c r="J82" s="45">
        <v>46723</v>
      </c>
      <c r="K82" s="45">
        <v>86487</v>
      </c>
      <c r="L82" s="45">
        <v>16541</v>
      </c>
      <c r="M82" s="45">
        <v>13088</v>
      </c>
      <c r="N82" s="45">
        <v>29629</v>
      </c>
      <c r="O82" s="45">
        <v>0</v>
      </c>
      <c r="P82" s="45">
        <v>0</v>
      </c>
      <c r="Q82" s="45">
        <v>0</v>
      </c>
      <c r="R82" s="45">
        <v>0</v>
      </c>
      <c r="S82" s="45">
        <v>0</v>
      </c>
      <c r="T82" s="45">
        <v>0</v>
      </c>
      <c r="U82" s="45">
        <v>0</v>
      </c>
      <c r="V82" s="45">
        <v>0</v>
      </c>
      <c r="W82" s="45">
        <v>0</v>
      </c>
      <c r="X82" s="45">
        <v>0</v>
      </c>
      <c r="Y82" s="45">
        <v>0</v>
      </c>
      <c r="Z82" s="48">
        <v>0</v>
      </c>
      <c r="AA82" s="48">
        <v>51640</v>
      </c>
      <c r="AB82" s="48">
        <v>0</v>
      </c>
      <c r="AC82" s="45">
        <v>51640</v>
      </c>
      <c r="AD82" s="45">
        <v>0</v>
      </c>
      <c r="AE82" s="45">
        <v>0</v>
      </c>
      <c r="AF82" s="45">
        <v>0</v>
      </c>
      <c r="AG82" s="45">
        <v>0</v>
      </c>
      <c r="AH82" s="45">
        <v>0</v>
      </c>
      <c r="AI82" s="45">
        <v>0</v>
      </c>
      <c r="AJ82" s="45">
        <f t="shared" si="83"/>
        <v>0</v>
      </c>
      <c r="AK82" s="74">
        <v>23000</v>
      </c>
      <c r="AL82" s="53">
        <v>0</v>
      </c>
      <c r="AM82" s="45">
        <v>0</v>
      </c>
      <c r="AN82" s="54">
        <v>0</v>
      </c>
      <c r="AO82" s="74">
        <v>230933</v>
      </c>
      <c r="AP82" s="45">
        <v>755091</v>
      </c>
      <c r="AQ82" s="45">
        <v>986024</v>
      </c>
      <c r="AR82" s="45">
        <v>27560</v>
      </c>
      <c r="AS82" s="45">
        <v>257753</v>
      </c>
      <c r="AT82" s="45">
        <v>285313</v>
      </c>
      <c r="AU82" s="45">
        <v>4054.52</v>
      </c>
      <c r="AV82" s="45">
        <v>97308.479999999996</v>
      </c>
      <c r="AW82" s="45">
        <v>101363</v>
      </c>
      <c r="AX82" s="48">
        <v>9569</v>
      </c>
      <c r="AY82" s="45">
        <v>28288</v>
      </c>
      <c r="AZ82" s="45">
        <v>37857</v>
      </c>
      <c r="BA82" s="45">
        <v>3550</v>
      </c>
      <c r="BB82" s="45">
        <v>87874</v>
      </c>
      <c r="BC82" s="45">
        <v>91424</v>
      </c>
      <c r="BD82" s="45">
        <v>14360</v>
      </c>
      <c r="BE82" s="45">
        <v>6443</v>
      </c>
      <c r="BF82" s="45">
        <v>35000</v>
      </c>
      <c r="BG82" s="45">
        <v>41443</v>
      </c>
      <c r="BH82" s="45">
        <v>20000</v>
      </c>
      <c r="BI82" s="45">
        <v>0</v>
      </c>
      <c r="BJ82" s="45">
        <v>0</v>
      </c>
      <c r="BK82" s="45">
        <v>0</v>
      </c>
      <c r="BL82" s="45">
        <v>0</v>
      </c>
      <c r="BM82" s="45">
        <v>0</v>
      </c>
      <c r="BN82" s="48">
        <v>60000</v>
      </c>
      <c r="BO82" s="48">
        <v>1790000</v>
      </c>
      <c r="BP82" s="45">
        <v>1850000</v>
      </c>
      <c r="BQ82" s="45">
        <v>0</v>
      </c>
      <c r="BR82" s="45">
        <v>5000</v>
      </c>
      <c r="BS82" s="74">
        <f t="shared" si="109"/>
        <v>1049374</v>
      </c>
      <c r="BT82" s="45">
        <f t="shared" si="69"/>
        <v>3432784</v>
      </c>
      <c r="BU82" s="45">
        <f t="shared" si="84"/>
        <v>4482158</v>
      </c>
      <c r="BV82" s="48">
        <f t="shared" si="85"/>
        <v>4482158</v>
      </c>
      <c r="BW82" s="87">
        <f t="shared" si="94"/>
        <v>966563</v>
      </c>
      <c r="BX82" s="48">
        <f t="shared" si="95"/>
        <v>82811</v>
      </c>
      <c r="BY82" s="48">
        <f t="shared" si="96"/>
        <v>0</v>
      </c>
      <c r="BZ82" s="48">
        <f t="shared" si="86"/>
        <v>1049374</v>
      </c>
      <c r="CA82" s="87">
        <f t="shared" si="97"/>
        <v>376469.52</v>
      </c>
      <c r="CB82" s="48">
        <f t="shared" si="87"/>
        <v>1008561.48</v>
      </c>
      <c r="CC82" s="48">
        <f t="shared" si="98"/>
        <v>2047753</v>
      </c>
      <c r="CD82" s="48">
        <f t="shared" si="99"/>
        <v>3432784</v>
      </c>
      <c r="CE82" s="87">
        <f t="shared" si="100"/>
        <v>1343032.52</v>
      </c>
      <c r="CF82" s="48">
        <f t="shared" si="101"/>
        <v>1091372.48</v>
      </c>
      <c r="CG82" s="48">
        <f t="shared" si="102"/>
        <v>2047753</v>
      </c>
      <c r="CH82" s="87">
        <f t="shared" si="88"/>
        <v>4482158</v>
      </c>
      <c r="CI82" s="87">
        <v>1343032.52</v>
      </c>
      <c r="CJ82" s="48">
        <f t="shared" si="89"/>
        <v>3139125.48</v>
      </c>
      <c r="CK82" s="90">
        <f t="shared" si="90"/>
        <v>0.29963970926504602</v>
      </c>
      <c r="CL82" s="88">
        <f t="shared" si="71"/>
        <v>1255472.52</v>
      </c>
      <c r="CM82" s="44">
        <f t="shared" si="72"/>
        <v>1091372.48</v>
      </c>
      <c r="CN82" s="44">
        <f t="shared" si="91"/>
        <v>2346845</v>
      </c>
      <c r="CO82" s="92">
        <f t="shared" si="103"/>
        <v>0.53496184025787819</v>
      </c>
      <c r="CP82" s="88">
        <f t="shared" si="104"/>
        <v>118445</v>
      </c>
      <c r="CQ82" s="52">
        <f t="shared" si="105"/>
        <v>59811</v>
      </c>
      <c r="CR82" s="52">
        <f t="shared" si="92"/>
        <v>178256</v>
      </c>
      <c r="CS82" s="111">
        <f t="shared" si="43"/>
        <v>0.66446571223409034</v>
      </c>
      <c r="CT82" s="88">
        <f t="shared" si="106"/>
        <v>1137027.52</v>
      </c>
      <c r="CU82" s="52">
        <f t="shared" si="107"/>
        <v>1031561.48</v>
      </c>
      <c r="CV82" s="52">
        <f t="shared" si="93"/>
        <v>2168589</v>
      </c>
      <c r="CW82" s="91">
        <f t="shared" si="108"/>
        <v>0.52431674236104675</v>
      </c>
      <c r="CX82" s="88">
        <f t="shared" si="73"/>
        <v>1268672.52</v>
      </c>
      <c r="CY82" s="44">
        <f t="shared" si="74"/>
        <v>1321125.48</v>
      </c>
      <c r="CZ82" s="44">
        <f t="shared" si="75"/>
        <v>2589798</v>
      </c>
      <c r="DA82" s="122">
        <f t="array" ref="DA82:DB82">CX82:CY82/CZ82</f>
        <v>0.48987315613032367</v>
      </c>
      <c r="DB82" s="122">
        <v>0.51012684386967633</v>
      </c>
      <c r="DC82" s="88">
        <f t="shared" si="78"/>
        <v>74360</v>
      </c>
      <c r="DD82" s="44">
        <f t="shared" si="79"/>
        <v>1818000</v>
      </c>
      <c r="DE82" s="44">
        <f t="shared" si="76"/>
        <v>1892360</v>
      </c>
      <c r="DF82" s="122">
        <f t="array" ref="DF82:DG82">DC82:DD82/DE82</f>
        <v>3.9294848760278174E-2</v>
      </c>
      <c r="DG82" s="122">
        <v>0.96070515123972178</v>
      </c>
      <c r="DH82" s="88">
        <f t="shared" si="80"/>
        <v>1343032.52</v>
      </c>
      <c r="DI82" s="44">
        <f t="shared" si="81"/>
        <v>3139125.48</v>
      </c>
      <c r="DJ82" s="44">
        <f t="shared" si="77"/>
        <v>4482158</v>
      </c>
      <c r="DK82" s="122">
        <f t="array" ref="DK82:DL82">DH82:DI82/DJ82</f>
        <v>0.29963970926504602</v>
      </c>
      <c r="DL82" s="122">
        <v>0.70036029073495398</v>
      </c>
      <c r="DM82" s="47"/>
      <c r="DN82" s="47"/>
      <c r="DO82" s="47"/>
      <c r="DP82" s="47"/>
      <c r="DQ82" s="47"/>
      <c r="DR82" s="47"/>
      <c r="DS82" s="47"/>
      <c r="DT82" s="47"/>
      <c r="DU82" s="47"/>
      <c r="DV82" s="47"/>
      <c r="DW82" s="47"/>
      <c r="DX82" s="47"/>
      <c r="DY82" s="47"/>
      <c r="DZ82" s="47"/>
      <c r="EA82" s="47"/>
      <c r="EB82" s="47"/>
      <c r="EC82" s="47"/>
      <c r="ED82" s="47"/>
      <c r="EE82" s="47"/>
      <c r="EF82" s="47"/>
    </row>
    <row r="83" spans="1:136" s="24" customFormat="1" ht="12.75" customHeight="1">
      <c r="A83" s="82">
        <v>2005</v>
      </c>
      <c r="B83" s="83">
        <v>100</v>
      </c>
      <c r="C83" s="83">
        <f t="shared" si="82"/>
        <v>1.08622</v>
      </c>
      <c r="D83" s="74">
        <v>831157</v>
      </c>
      <c r="E83" s="45">
        <v>0</v>
      </c>
      <c r="F83" s="45">
        <v>0</v>
      </c>
      <c r="G83" s="45">
        <v>0</v>
      </c>
      <c r="H83" s="45">
        <v>7026</v>
      </c>
      <c r="I83" s="45">
        <v>34720</v>
      </c>
      <c r="J83" s="45">
        <v>40251</v>
      </c>
      <c r="K83" s="45">
        <v>74971</v>
      </c>
      <c r="L83" s="45">
        <v>15359</v>
      </c>
      <c r="M83" s="45">
        <v>11921</v>
      </c>
      <c r="N83" s="45">
        <v>27280</v>
      </c>
      <c r="O83" s="45">
        <v>0</v>
      </c>
      <c r="P83" s="45">
        <v>0</v>
      </c>
      <c r="Q83" s="45">
        <v>0</v>
      </c>
      <c r="R83" s="45">
        <v>0</v>
      </c>
      <c r="S83" s="45">
        <v>0</v>
      </c>
      <c r="T83" s="45">
        <v>0</v>
      </c>
      <c r="U83" s="45">
        <v>0</v>
      </c>
      <c r="V83" s="45">
        <v>0</v>
      </c>
      <c r="W83" s="45">
        <v>0</v>
      </c>
      <c r="X83" s="45">
        <v>0</v>
      </c>
      <c r="Y83" s="45">
        <v>0</v>
      </c>
      <c r="Z83" s="48">
        <v>0</v>
      </c>
      <c r="AA83" s="48">
        <v>51228</v>
      </c>
      <c r="AB83" s="48">
        <v>0</v>
      </c>
      <c r="AC83" s="45">
        <v>51228</v>
      </c>
      <c r="AD83" s="45">
        <v>0</v>
      </c>
      <c r="AE83" s="45">
        <v>0</v>
      </c>
      <c r="AF83" s="45">
        <v>0</v>
      </c>
      <c r="AG83" s="45">
        <v>0</v>
      </c>
      <c r="AH83" s="45">
        <v>0</v>
      </c>
      <c r="AI83" s="45">
        <v>0</v>
      </c>
      <c r="AJ83" s="45">
        <f t="shared" si="83"/>
        <v>0</v>
      </c>
      <c r="AK83" s="74">
        <v>23000</v>
      </c>
      <c r="AL83" s="53">
        <v>0</v>
      </c>
      <c r="AM83" s="45">
        <v>0</v>
      </c>
      <c r="AN83" s="54">
        <v>0</v>
      </c>
      <c r="AO83" s="74">
        <v>263005</v>
      </c>
      <c r="AP83" s="45">
        <v>813113</v>
      </c>
      <c r="AQ83" s="45">
        <v>1076118</v>
      </c>
      <c r="AR83" s="45">
        <v>27203</v>
      </c>
      <c r="AS83" s="45">
        <v>246124</v>
      </c>
      <c r="AT83" s="45">
        <v>273327</v>
      </c>
      <c r="AU83" s="45">
        <v>5136.6400000000003</v>
      </c>
      <c r="AV83" s="45">
        <v>123279.36</v>
      </c>
      <c r="AW83" s="45">
        <v>128416</v>
      </c>
      <c r="AX83" s="48">
        <v>10507</v>
      </c>
      <c r="AY83" s="45">
        <v>36493</v>
      </c>
      <c r="AZ83" s="45">
        <v>47000</v>
      </c>
      <c r="BA83" s="45">
        <v>5473</v>
      </c>
      <c r="BB83" s="45">
        <v>78027</v>
      </c>
      <c r="BC83" s="45">
        <v>83500</v>
      </c>
      <c r="BD83" s="45">
        <v>14360</v>
      </c>
      <c r="BE83" s="45">
        <v>8096.44</v>
      </c>
      <c r="BF83" s="45">
        <v>194314.56</v>
      </c>
      <c r="BG83" s="45">
        <v>202411</v>
      </c>
      <c r="BH83" s="45">
        <v>20000</v>
      </c>
      <c r="BI83" s="45">
        <v>0</v>
      </c>
      <c r="BJ83" s="45">
        <v>0</v>
      </c>
      <c r="BK83" s="45">
        <v>0</v>
      </c>
      <c r="BL83" s="45">
        <v>0</v>
      </c>
      <c r="BM83" s="45">
        <v>0</v>
      </c>
      <c r="BN83" s="48">
        <v>75000</v>
      </c>
      <c r="BO83" s="48">
        <v>1788000</v>
      </c>
      <c r="BP83" s="45">
        <v>1863000</v>
      </c>
      <c r="BQ83" s="45">
        <v>0</v>
      </c>
      <c r="BR83" s="45">
        <v>5000</v>
      </c>
      <c r="BS83" s="74">
        <f t="shared" si="109"/>
        <v>1014662</v>
      </c>
      <c r="BT83" s="45">
        <f t="shared" si="69"/>
        <v>3713132</v>
      </c>
      <c r="BU83" s="45">
        <f t="shared" si="84"/>
        <v>4727794</v>
      </c>
      <c r="BV83" s="48">
        <f t="shared" si="85"/>
        <v>4727794</v>
      </c>
      <c r="BW83" s="87">
        <f t="shared" si="94"/>
        <v>939490</v>
      </c>
      <c r="BX83" s="48">
        <f t="shared" si="95"/>
        <v>75172</v>
      </c>
      <c r="BY83" s="48">
        <f t="shared" si="96"/>
        <v>0</v>
      </c>
      <c r="BZ83" s="48">
        <f t="shared" si="86"/>
        <v>1014662</v>
      </c>
      <c r="CA83" s="87">
        <f t="shared" si="97"/>
        <v>428781.08</v>
      </c>
      <c r="CB83" s="48">
        <f t="shared" si="87"/>
        <v>1250226.92</v>
      </c>
      <c r="CC83" s="48">
        <f t="shared" si="98"/>
        <v>2034124</v>
      </c>
      <c r="CD83" s="48">
        <f t="shared" si="99"/>
        <v>3713132</v>
      </c>
      <c r="CE83" s="87">
        <f t="shared" si="100"/>
        <v>1368271.08</v>
      </c>
      <c r="CF83" s="48">
        <f t="shared" si="101"/>
        <v>1325398.92</v>
      </c>
      <c r="CG83" s="48">
        <f t="shared" si="102"/>
        <v>2034124</v>
      </c>
      <c r="CH83" s="87">
        <f t="shared" si="88"/>
        <v>4727794</v>
      </c>
      <c r="CI83" s="87">
        <v>1368271.08</v>
      </c>
      <c r="CJ83" s="48">
        <f t="shared" si="89"/>
        <v>3359522.92</v>
      </c>
      <c r="CK83" s="90">
        <f t="shared" si="90"/>
        <v>0.28941004620759703</v>
      </c>
      <c r="CL83" s="88">
        <f t="shared" si="71"/>
        <v>1266068.08</v>
      </c>
      <c r="CM83" s="44">
        <f t="shared" si="72"/>
        <v>1325398.92</v>
      </c>
      <c r="CN83" s="44">
        <f t="shared" si="91"/>
        <v>2591467</v>
      </c>
      <c r="CO83" s="92">
        <f t="shared" si="103"/>
        <v>0.48855265376715201</v>
      </c>
      <c r="CP83" s="88">
        <f t="shared" si="104"/>
        <v>108333</v>
      </c>
      <c r="CQ83" s="52">
        <f t="shared" si="105"/>
        <v>52172</v>
      </c>
      <c r="CR83" s="52">
        <f t="shared" si="92"/>
        <v>160505</v>
      </c>
      <c r="CS83" s="111">
        <f t="shared" si="43"/>
        <v>0.67495093610790946</v>
      </c>
      <c r="CT83" s="88">
        <f t="shared" si="106"/>
        <v>1157735.08</v>
      </c>
      <c r="CU83" s="52">
        <f t="shared" si="107"/>
        <v>1273226.92</v>
      </c>
      <c r="CV83" s="52">
        <f t="shared" si="93"/>
        <v>2430962</v>
      </c>
      <c r="CW83" s="91">
        <f t="shared" si="108"/>
        <v>0.47624565089869775</v>
      </c>
      <c r="CX83" s="88">
        <f t="shared" si="73"/>
        <v>1278911.0799999998</v>
      </c>
      <c r="CY83" s="44">
        <f t="shared" si="74"/>
        <v>1543522.9200000002</v>
      </c>
      <c r="CZ83" s="44">
        <f t="shared" si="75"/>
        <v>2822434</v>
      </c>
      <c r="DA83" s="122">
        <f t="array" ref="DA83:DB83">CX83:CY83/CZ83</f>
        <v>0.45312346719179258</v>
      </c>
      <c r="DB83" s="122">
        <v>0.54687653280820747</v>
      </c>
      <c r="DC83" s="88">
        <f t="shared" si="78"/>
        <v>89360.000000000233</v>
      </c>
      <c r="DD83" s="44">
        <f t="shared" si="79"/>
        <v>1815999.9999999998</v>
      </c>
      <c r="DE83" s="44">
        <f t="shared" si="76"/>
        <v>1905360</v>
      </c>
      <c r="DF83" s="122">
        <f t="array" ref="DF83:DG83">DC83:DD83/DE83</f>
        <v>4.6899273628080905E-2</v>
      </c>
      <c r="DG83" s="122">
        <v>0.95310072637191912</v>
      </c>
      <c r="DH83" s="88">
        <f t="shared" si="80"/>
        <v>1368271.08</v>
      </c>
      <c r="DI83" s="44">
        <f t="shared" si="81"/>
        <v>3359522.92</v>
      </c>
      <c r="DJ83" s="44">
        <f t="shared" si="77"/>
        <v>4727794</v>
      </c>
      <c r="DK83" s="122">
        <f t="array" ref="DK83:DL83">DH83:DI83/DJ83</f>
        <v>0.28941004620759703</v>
      </c>
      <c r="DL83" s="122">
        <v>0.71058995379240297</v>
      </c>
      <c r="DM83" s="47"/>
      <c r="DN83" s="47"/>
      <c r="DO83" s="47"/>
      <c r="DP83" s="47"/>
      <c r="DQ83" s="47"/>
      <c r="DR83" s="47"/>
      <c r="DS83" s="47"/>
      <c r="DT83" s="47"/>
      <c r="DU83" s="47"/>
      <c r="DV83" s="47"/>
      <c r="DW83" s="47"/>
      <c r="DX83" s="47"/>
      <c r="DY83" s="47"/>
      <c r="DZ83" s="47"/>
      <c r="EA83" s="47"/>
      <c r="EB83" s="47"/>
      <c r="EC83" s="47"/>
      <c r="ED83" s="47"/>
      <c r="EE83" s="47"/>
      <c r="EF83" s="47"/>
    </row>
    <row r="84" spans="1:136" s="24" customFormat="1" ht="12.75" customHeight="1">
      <c r="A84" s="82">
        <v>2006</v>
      </c>
      <c r="B84" s="83">
        <v>103.468</v>
      </c>
      <c r="C84" s="83">
        <f t="shared" si="82"/>
        <v>1.0498125024162059</v>
      </c>
      <c r="D84" s="74">
        <v>842216</v>
      </c>
      <c r="E84" s="45">
        <v>0</v>
      </c>
      <c r="F84" s="45">
        <v>0</v>
      </c>
      <c r="G84" s="45">
        <v>0</v>
      </c>
      <c r="H84" s="45">
        <v>6083</v>
      </c>
      <c r="I84" s="45">
        <v>29700</v>
      </c>
      <c r="J84" s="45">
        <v>44550</v>
      </c>
      <c r="K84" s="45">
        <v>74250</v>
      </c>
      <c r="L84" s="45">
        <v>13933</v>
      </c>
      <c r="M84" s="45">
        <v>17628</v>
      </c>
      <c r="N84" s="45">
        <v>31561</v>
      </c>
      <c r="O84" s="45">
        <v>0</v>
      </c>
      <c r="P84" s="45">
        <v>0</v>
      </c>
      <c r="Q84" s="45">
        <v>0</v>
      </c>
      <c r="R84" s="45">
        <v>0</v>
      </c>
      <c r="S84" s="45">
        <v>0</v>
      </c>
      <c r="T84" s="45">
        <v>0</v>
      </c>
      <c r="U84" s="45">
        <v>0</v>
      </c>
      <c r="V84" s="45">
        <v>0</v>
      </c>
      <c r="W84" s="45">
        <v>0</v>
      </c>
      <c r="X84" s="45">
        <v>0</v>
      </c>
      <c r="Y84" s="45">
        <v>0</v>
      </c>
      <c r="Z84" s="48">
        <v>0</v>
      </c>
      <c r="AA84" s="48">
        <v>50000</v>
      </c>
      <c r="AB84" s="48">
        <v>0</v>
      </c>
      <c r="AC84" s="45">
        <v>50000</v>
      </c>
      <c r="AD84" s="45">
        <v>0</v>
      </c>
      <c r="AE84" s="45">
        <v>0</v>
      </c>
      <c r="AF84" s="45">
        <v>0</v>
      </c>
      <c r="AG84" s="45">
        <v>0</v>
      </c>
      <c r="AH84" s="45">
        <v>0</v>
      </c>
      <c r="AI84" s="45">
        <v>0</v>
      </c>
      <c r="AJ84" s="45">
        <f t="shared" si="83"/>
        <v>0</v>
      </c>
      <c r="AK84" s="74">
        <v>162000</v>
      </c>
      <c r="AL84" s="53">
        <v>0</v>
      </c>
      <c r="AM84" s="45">
        <v>0</v>
      </c>
      <c r="AN84" s="54">
        <v>0</v>
      </c>
      <c r="AO84" s="74">
        <v>262615.78999999998</v>
      </c>
      <c r="AP84" s="45">
        <v>793502.21</v>
      </c>
      <c r="AQ84" s="45">
        <v>1056118</v>
      </c>
      <c r="AR84" s="45">
        <v>12579</v>
      </c>
      <c r="AS84" s="45">
        <v>178455</v>
      </c>
      <c r="AT84" s="45">
        <v>191034</v>
      </c>
      <c r="AU84" s="45">
        <v>1419.96</v>
      </c>
      <c r="AV84" s="45">
        <v>34079.040000000001</v>
      </c>
      <c r="AW84" s="45">
        <v>35499</v>
      </c>
      <c r="AX84" s="48">
        <v>10490.511</v>
      </c>
      <c r="AY84" s="45">
        <v>32509.489000000001</v>
      </c>
      <c r="AZ84" s="45">
        <v>43000</v>
      </c>
      <c r="BA84" s="45">
        <v>0</v>
      </c>
      <c r="BB84" s="45">
        <v>73481</v>
      </c>
      <c r="BC84" s="45">
        <v>73481</v>
      </c>
      <c r="BD84" s="45">
        <v>0</v>
      </c>
      <c r="BE84" s="45">
        <v>10288.799999999999</v>
      </c>
      <c r="BF84" s="45">
        <v>246931.20000000001</v>
      </c>
      <c r="BG84" s="45">
        <v>257220</v>
      </c>
      <c r="BH84" s="45">
        <v>20000</v>
      </c>
      <c r="BI84" s="45">
        <v>0</v>
      </c>
      <c r="BJ84" s="45">
        <v>0</v>
      </c>
      <c r="BK84" s="48">
        <v>124</v>
      </c>
      <c r="BL84" s="48">
        <v>2351</v>
      </c>
      <c r="BM84" s="46">
        <v>2475</v>
      </c>
      <c r="BN84" s="48">
        <v>80000</v>
      </c>
      <c r="BO84" s="48">
        <v>1819000</v>
      </c>
      <c r="BP84" s="45">
        <v>1899000</v>
      </c>
      <c r="BQ84" s="45">
        <v>0</v>
      </c>
      <c r="BR84" s="45">
        <v>5000</v>
      </c>
      <c r="BS84" s="74">
        <f t="shared" si="109"/>
        <v>1166110</v>
      </c>
      <c r="BT84" s="45">
        <f t="shared" si="69"/>
        <v>3582827</v>
      </c>
      <c r="BU84" s="45">
        <f t="shared" si="84"/>
        <v>4748937</v>
      </c>
      <c r="BV84" s="48">
        <f t="shared" si="85"/>
        <v>4748937</v>
      </c>
      <c r="BW84" s="87">
        <f t="shared" si="94"/>
        <v>941932</v>
      </c>
      <c r="BX84" s="48">
        <f t="shared" si="95"/>
        <v>224178</v>
      </c>
      <c r="BY84" s="48">
        <f t="shared" si="96"/>
        <v>0</v>
      </c>
      <c r="BZ84" s="48">
        <f t="shared" si="86"/>
        <v>1166110</v>
      </c>
      <c r="CA84" s="87">
        <f t="shared" si="97"/>
        <v>397518.06099999999</v>
      </c>
      <c r="CB84" s="48">
        <f t="shared" si="87"/>
        <v>1187853.939</v>
      </c>
      <c r="CC84" s="48">
        <f t="shared" si="98"/>
        <v>1997455</v>
      </c>
      <c r="CD84" s="48">
        <f t="shared" si="99"/>
        <v>3582827</v>
      </c>
      <c r="CE84" s="87">
        <f t="shared" si="100"/>
        <v>1339450.061</v>
      </c>
      <c r="CF84" s="48">
        <f t="shared" si="101"/>
        <v>1412031.939</v>
      </c>
      <c r="CG84" s="48">
        <f t="shared" si="102"/>
        <v>1997455</v>
      </c>
      <c r="CH84" s="87">
        <f t="shared" si="88"/>
        <v>4748937</v>
      </c>
      <c r="CI84" s="87">
        <v>1339450.061</v>
      </c>
      <c r="CJ84" s="48">
        <f t="shared" si="89"/>
        <v>3409486.9390000002</v>
      </c>
      <c r="CK84" s="90">
        <f t="shared" si="90"/>
        <v>0.28205260693077211</v>
      </c>
      <c r="CL84" s="88">
        <f t="shared" si="71"/>
        <v>1246871.061</v>
      </c>
      <c r="CM84" s="44">
        <f t="shared" si="72"/>
        <v>1412031.9390000002</v>
      </c>
      <c r="CN84" s="44">
        <f t="shared" si="91"/>
        <v>2658903</v>
      </c>
      <c r="CO84" s="92">
        <f t="shared" si="103"/>
        <v>0.46894191363882021</v>
      </c>
      <c r="CP84" s="88">
        <f t="shared" si="104"/>
        <v>99716</v>
      </c>
      <c r="CQ84" s="52">
        <f t="shared" si="105"/>
        <v>62178</v>
      </c>
      <c r="CR84" s="52">
        <f t="shared" si="92"/>
        <v>161894</v>
      </c>
      <c r="CS84" s="111">
        <f t="shared" si="43"/>
        <v>0.61593388266396532</v>
      </c>
      <c r="CT84" s="88">
        <f t="shared" si="106"/>
        <v>1147155.061</v>
      </c>
      <c r="CU84" s="52">
        <f t="shared" si="107"/>
        <v>1349853.9390000002</v>
      </c>
      <c r="CV84" s="52">
        <f t="shared" si="93"/>
        <v>2497009</v>
      </c>
      <c r="CW84" s="91">
        <f t="shared" si="108"/>
        <v>0.45941166451542625</v>
      </c>
      <c r="CX84" s="88">
        <f t="shared" si="73"/>
        <v>1259450.061</v>
      </c>
      <c r="CY84" s="44">
        <f t="shared" si="74"/>
        <v>1423486.939</v>
      </c>
      <c r="CZ84" s="44">
        <f t="shared" si="75"/>
        <v>2682937</v>
      </c>
      <c r="DA84" s="122">
        <f t="array" ref="DA84:DB84">CX84:CY84/CZ84</f>
        <v>0.4694296068077633</v>
      </c>
      <c r="DB84" s="122">
        <v>0.53057039319223676</v>
      </c>
      <c r="DC84" s="88">
        <f t="shared" si="78"/>
        <v>80000</v>
      </c>
      <c r="DD84" s="44">
        <f t="shared" si="79"/>
        <v>1986000.0000000002</v>
      </c>
      <c r="DE84" s="44">
        <f t="shared" si="76"/>
        <v>2066000.0000000002</v>
      </c>
      <c r="DF84" s="122">
        <f t="array" ref="DF84:DG84">DC84:DD84/DE84</f>
        <v>3.8722168441432718E-2</v>
      </c>
      <c r="DG84" s="122">
        <v>0.96127783155856728</v>
      </c>
      <c r="DH84" s="88">
        <f t="shared" si="80"/>
        <v>1339450.061</v>
      </c>
      <c r="DI84" s="44">
        <f t="shared" si="81"/>
        <v>3409486.9390000002</v>
      </c>
      <c r="DJ84" s="44">
        <f t="shared" si="77"/>
        <v>4748937</v>
      </c>
      <c r="DK84" s="122">
        <f t="array" ref="DK84:DL84">DH84:DI84/DJ84</f>
        <v>0.28205260693077211</v>
      </c>
      <c r="DL84" s="122">
        <v>0.71794739306922795</v>
      </c>
      <c r="DM84" s="47"/>
      <c r="DN84" s="47"/>
      <c r="DO84" s="47"/>
      <c r="DP84" s="47"/>
      <c r="DQ84" s="47"/>
      <c r="DR84" s="47"/>
      <c r="DS84" s="47"/>
      <c r="DT84" s="47"/>
      <c r="DU84" s="47"/>
      <c r="DV84" s="47"/>
      <c r="DW84" s="47"/>
      <c r="DX84" s="47"/>
      <c r="DY84" s="47"/>
      <c r="DZ84" s="47"/>
      <c r="EA84" s="47"/>
      <c r="EB84" s="47"/>
      <c r="EC84" s="47"/>
      <c r="ED84" s="47"/>
      <c r="EE84" s="47"/>
      <c r="EF84" s="47"/>
    </row>
    <row r="85" spans="1:136" s="24" customFormat="1" ht="12.75" customHeight="1">
      <c r="A85" s="82">
        <v>2007</v>
      </c>
      <c r="B85" s="83">
        <v>106.672</v>
      </c>
      <c r="C85" s="83">
        <f t="shared" si="82"/>
        <v>1.0182803359832009</v>
      </c>
      <c r="D85" s="74">
        <v>826996</v>
      </c>
      <c r="E85" s="45">
        <v>0</v>
      </c>
      <c r="F85" s="45">
        <v>0</v>
      </c>
      <c r="G85" s="45">
        <v>0</v>
      </c>
      <c r="H85" s="45">
        <v>6056</v>
      </c>
      <c r="I85" s="14">
        <v>19600</v>
      </c>
      <c r="J85" s="14">
        <v>19900</v>
      </c>
      <c r="K85" s="14">
        <v>39500</v>
      </c>
      <c r="L85" s="45">
        <v>18130</v>
      </c>
      <c r="M85" s="45">
        <v>17045</v>
      </c>
      <c r="N85" s="45">
        <v>35175</v>
      </c>
      <c r="O85" s="45">
        <v>0</v>
      </c>
      <c r="P85" s="45">
        <v>0</v>
      </c>
      <c r="Q85" s="45">
        <v>0</v>
      </c>
      <c r="R85" s="45">
        <v>0</v>
      </c>
      <c r="S85" s="45">
        <v>0</v>
      </c>
      <c r="T85" s="45">
        <v>0</v>
      </c>
      <c r="U85" s="45">
        <v>0</v>
      </c>
      <c r="V85" s="45">
        <v>0</v>
      </c>
      <c r="W85" s="45">
        <v>0</v>
      </c>
      <c r="X85" s="45">
        <v>0</v>
      </c>
      <c r="Y85" s="45">
        <v>0</v>
      </c>
      <c r="Z85" s="45">
        <v>0</v>
      </c>
      <c r="AA85" s="48">
        <v>51088</v>
      </c>
      <c r="AB85" s="48">
        <v>0</v>
      </c>
      <c r="AC85" s="45">
        <v>51088</v>
      </c>
      <c r="AD85" s="45">
        <v>0</v>
      </c>
      <c r="AE85" s="45">
        <v>0</v>
      </c>
      <c r="AF85" s="45">
        <v>0</v>
      </c>
      <c r="AG85" s="45">
        <v>0</v>
      </c>
      <c r="AH85" s="45">
        <v>0</v>
      </c>
      <c r="AI85" s="45">
        <v>0</v>
      </c>
      <c r="AJ85" s="45">
        <f t="shared" si="83"/>
        <v>0</v>
      </c>
      <c r="AK85" s="74">
        <v>181000</v>
      </c>
      <c r="AL85" s="53">
        <v>0</v>
      </c>
      <c r="AM85" s="45">
        <v>0</v>
      </c>
      <c r="AN85" s="54">
        <v>0</v>
      </c>
      <c r="AO85" s="74">
        <v>261989.791</v>
      </c>
      <c r="AP85" s="45">
        <v>812022.98100000003</v>
      </c>
      <c r="AQ85" s="45">
        <v>1074012.7719999999</v>
      </c>
      <c r="AR85" s="45">
        <v>26117</v>
      </c>
      <c r="AS85" s="45">
        <v>237883</v>
      </c>
      <c r="AT85" s="45">
        <v>264000</v>
      </c>
      <c r="AU85" s="14">
        <v>650</v>
      </c>
      <c r="AV85" s="14">
        <f>AW85-AU85</f>
        <v>12337</v>
      </c>
      <c r="AW85" s="14">
        <v>12987</v>
      </c>
      <c r="AX85" s="48">
        <v>10538.721</v>
      </c>
      <c r="AY85" s="45">
        <v>32461.278999999999</v>
      </c>
      <c r="AZ85" s="45">
        <v>43000</v>
      </c>
      <c r="BA85" s="45">
        <v>0</v>
      </c>
      <c r="BB85" s="45">
        <v>73083</v>
      </c>
      <c r="BC85" s="45">
        <v>73083</v>
      </c>
      <c r="BD85" s="45">
        <v>0</v>
      </c>
      <c r="BE85" s="45">
        <v>11774.28</v>
      </c>
      <c r="BF85" s="45">
        <v>282582.71999999997</v>
      </c>
      <c r="BG85" s="45">
        <v>294357</v>
      </c>
      <c r="BH85" s="14">
        <v>7250</v>
      </c>
      <c r="BI85" s="45">
        <v>0</v>
      </c>
      <c r="BJ85" s="45">
        <v>0</v>
      </c>
      <c r="BK85" s="46">
        <v>127</v>
      </c>
      <c r="BL85" s="46">
        <v>2349</v>
      </c>
      <c r="BM85" s="46">
        <v>2476</v>
      </c>
      <c r="BN85" s="48">
        <v>101000</v>
      </c>
      <c r="BO85" s="48">
        <v>1861000</v>
      </c>
      <c r="BP85" s="45">
        <v>1962000</v>
      </c>
      <c r="BQ85" s="45">
        <v>6000</v>
      </c>
      <c r="BR85" s="45">
        <v>5000</v>
      </c>
      <c r="BS85" s="74">
        <f t="shared" si="109"/>
        <v>1139815</v>
      </c>
      <c r="BT85" s="45">
        <f t="shared" si="69"/>
        <v>3744165.7719999999</v>
      </c>
      <c r="BU85" s="45">
        <f t="shared" si="84"/>
        <v>4883980.7719999999</v>
      </c>
      <c r="BV85" s="48">
        <f t="shared" si="85"/>
        <v>4883980.7719999999</v>
      </c>
      <c r="BW85" s="87">
        <f t="shared" si="94"/>
        <v>921870</v>
      </c>
      <c r="BX85" s="48">
        <f t="shared" si="95"/>
        <v>217945</v>
      </c>
      <c r="BY85" s="48">
        <f t="shared" si="96"/>
        <v>0</v>
      </c>
      <c r="BZ85" s="48">
        <f t="shared" si="86"/>
        <v>1139815</v>
      </c>
      <c r="CA85" s="87">
        <f t="shared" si="97"/>
        <v>419446.79200000002</v>
      </c>
      <c r="CB85" s="48">
        <f t="shared" si="87"/>
        <v>1225835.98</v>
      </c>
      <c r="CC85" s="48">
        <f t="shared" si="98"/>
        <v>2098883</v>
      </c>
      <c r="CD85" s="48">
        <f t="shared" si="99"/>
        <v>3744165.7719999999</v>
      </c>
      <c r="CE85" s="87">
        <f t="shared" si="100"/>
        <v>1341316.7919999999</v>
      </c>
      <c r="CF85" s="48">
        <f t="shared" si="101"/>
        <v>1443780.98</v>
      </c>
      <c r="CG85" s="48">
        <f t="shared" si="102"/>
        <v>2098883</v>
      </c>
      <c r="CH85" s="87">
        <f t="shared" si="88"/>
        <v>4883980.7719999999</v>
      </c>
      <c r="CI85" s="87">
        <v>1341316.7919999999</v>
      </c>
      <c r="CJ85" s="48">
        <f t="shared" si="89"/>
        <v>3542663.98</v>
      </c>
      <c r="CK85" s="90">
        <f t="shared" si="90"/>
        <v>0.27463596902137843</v>
      </c>
      <c r="CL85" s="88">
        <f t="shared" si="71"/>
        <v>1214199.7919999999</v>
      </c>
      <c r="CM85" s="44">
        <f t="shared" si="72"/>
        <v>1443780.98</v>
      </c>
      <c r="CN85" s="44">
        <f t="shared" si="91"/>
        <v>2657980.7719999999</v>
      </c>
      <c r="CO85" s="92">
        <f t="shared" si="103"/>
        <v>0.45681285763642837</v>
      </c>
      <c r="CP85" s="88">
        <f t="shared" si="104"/>
        <v>94874</v>
      </c>
      <c r="CQ85" s="52">
        <f t="shared" si="105"/>
        <v>36945</v>
      </c>
      <c r="CR85" s="52">
        <f t="shared" si="92"/>
        <v>131819</v>
      </c>
      <c r="CS85" s="111">
        <f t="shared" si="43"/>
        <v>0.71972932581797766</v>
      </c>
      <c r="CT85" s="88">
        <f t="shared" si="106"/>
        <v>1119325.7919999999</v>
      </c>
      <c r="CU85" s="52">
        <f t="shared" si="107"/>
        <v>1406835.98</v>
      </c>
      <c r="CV85" s="52">
        <f t="shared" si="93"/>
        <v>2526161.7719999999</v>
      </c>
      <c r="CW85" s="91">
        <f t="shared" si="108"/>
        <v>0.44309347263766602</v>
      </c>
      <c r="CX85" s="88">
        <f t="shared" si="73"/>
        <v>1240316.7919999999</v>
      </c>
      <c r="CY85" s="44">
        <f t="shared" si="74"/>
        <v>1489663.9800000002</v>
      </c>
      <c r="CZ85" s="44">
        <f t="shared" si="75"/>
        <v>2729980.7719999999</v>
      </c>
      <c r="DA85" s="122">
        <f t="array" ref="DA85:DB85">CX85:CY85/CZ85</f>
        <v>0.45433169519774186</v>
      </c>
      <c r="DB85" s="122">
        <v>0.54566830480225825</v>
      </c>
      <c r="DC85" s="88">
        <f t="shared" si="78"/>
        <v>101000</v>
      </c>
      <c r="DD85" s="44">
        <f t="shared" si="79"/>
        <v>2052999.9999999998</v>
      </c>
      <c r="DE85" s="44">
        <f t="shared" si="76"/>
        <v>2154000</v>
      </c>
      <c r="DF85" s="122">
        <f t="array" ref="DF85:DG85">DC85:DD85/DE85</f>
        <v>4.688950789229341E-2</v>
      </c>
      <c r="DG85" s="122">
        <v>0.95311049210770649</v>
      </c>
      <c r="DH85" s="88">
        <f t="shared" si="80"/>
        <v>1341316.7919999999</v>
      </c>
      <c r="DI85" s="44">
        <f t="shared" si="81"/>
        <v>3542663.98</v>
      </c>
      <c r="DJ85" s="44">
        <f t="shared" si="77"/>
        <v>4883980.7719999999</v>
      </c>
      <c r="DK85" s="122">
        <f t="array" ref="DK85:DL85">DH85:DI85/DJ85</f>
        <v>0.27463596902137843</v>
      </c>
      <c r="DL85" s="122">
        <v>0.72536403097862157</v>
      </c>
      <c r="DM85" s="47"/>
      <c r="DN85" s="47"/>
      <c r="DO85" s="47"/>
      <c r="DP85" s="47"/>
      <c r="DQ85" s="47"/>
      <c r="DR85" s="47"/>
      <c r="DS85" s="47"/>
      <c r="DT85" s="47"/>
      <c r="DU85" s="47"/>
      <c r="DV85" s="47"/>
      <c r="DW85" s="47"/>
      <c r="DX85" s="47"/>
      <c r="DY85" s="47"/>
      <c r="DZ85" s="47"/>
      <c r="EA85" s="47"/>
      <c r="EB85" s="47"/>
      <c r="EC85" s="47"/>
      <c r="ED85" s="47"/>
      <c r="EE85" s="47"/>
      <c r="EF85" s="47"/>
    </row>
    <row r="86" spans="1:136" s="24" customFormat="1" ht="12.75" customHeight="1">
      <c r="A86" s="82">
        <v>2008</v>
      </c>
      <c r="B86" s="83">
        <v>108.9</v>
      </c>
      <c r="C86" s="83">
        <f t="shared" si="82"/>
        <v>0.99744719926538106</v>
      </c>
      <c r="D86" s="74">
        <v>888291</v>
      </c>
      <c r="E86" s="45">
        <v>0</v>
      </c>
      <c r="F86" s="45">
        <v>0</v>
      </c>
      <c r="G86" s="45">
        <v>0</v>
      </c>
      <c r="H86" s="45">
        <v>450</v>
      </c>
      <c r="I86" s="45">
        <v>111536</v>
      </c>
      <c r="J86" s="45">
        <v>415873</v>
      </c>
      <c r="K86" s="45">
        <v>527409</v>
      </c>
      <c r="L86" s="45">
        <v>8299</v>
      </c>
      <c r="M86" s="45">
        <v>12636</v>
      </c>
      <c r="N86" s="45">
        <v>20935</v>
      </c>
      <c r="O86" s="45">
        <v>0</v>
      </c>
      <c r="P86" s="45">
        <v>0</v>
      </c>
      <c r="Q86" s="45">
        <v>0</v>
      </c>
      <c r="R86" s="45">
        <v>0</v>
      </c>
      <c r="S86" s="45">
        <v>0</v>
      </c>
      <c r="T86" s="45">
        <v>0</v>
      </c>
      <c r="U86" s="45">
        <v>0</v>
      </c>
      <c r="V86" s="45">
        <v>0</v>
      </c>
      <c r="W86" s="45">
        <v>0</v>
      </c>
      <c r="X86" s="45">
        <v>0</v>
      </c>
      <c r="Y86" s="45">
        <v>0</v>
      </c>
      <c r="Z86" s="45">
        <v>0</v>
      </c>
      <c r="AA86" s="48">
        <v>50730</v>
      </c>
      <c r="AB86" s="48">
        <v>0</v>
      </c>
      <c r="AC86" s="45">
        <v>50730</v>
      </c>
      <c r="AD86" s="45">
        <v>0</v>
      </c>
      <c r="AE86" s="45">
        <v>0</v>
      </c>
      <c r="AF86" s="45">
        <v>0</v>
      </c>
      <c r="AG86" s="45">
        <v>0</v>
      </c>
      <c r="AH86" s="45">
        <v>0</v>
      </c>
      <c r="AI86" s="45">
        <v>0</v>
      </c>
      <c r="AJ86" s="45">
        <f t="shared" si="83"/>
        <v>0</v>
      </c>
      <c r="AK86" s="74">
        <v>0</v>
      </c>
      <c r="AL86" s="53">
        <v>0</v>
      </c>
      <c r="AM86" s="45">
        <v>0</v>
      </c>
      <c r="AN86" s="54">
        <v>0</v>
      </c>
      <c r="AO86" s="74">
        <v>318000</v>
      </c>
      <c r="AP86" s="45">
        <v>882000</v>
      </c>
      <c r="AQ86" s="45">
        <v>1200000</v>
      </c>
      <c r="AR86" s="45">
        <v>18294</v>
      </c>
      <c r="AS86" s="45">
        <f>AT86-AR86</f>
        <v>164655</v>
      </c>
      <c r="AT86" s="45">
        <v>182949</v>
      </c>
      <c r="AU86" s="45">
        <v>700</v>
      </c>
      <c r="AV86" s="45">
        <v>2113</v>
      </c>
      <c r="AW86" s="45">
        <v>2813</v>
      </c>
      <c r="AX86" s="48">
        <f>AZ86/4</f>
        <v>20875.5</v>
      </c>
      <c r="AY86" s="52">
        <f>AZ86-AX86</f>
        <v>62626.5</v>
      </c>
      <c r="AZ86" s="52">
        <v>83502</v>
      </c>
      <c r="BA86" s="45">
        <v>0</v>
      </c>
      <c r="BB86" s="45">
        <v>96180</v>
      </c>
      <c r="BC86" s="45">
        <v>96180</v>
      </c>
      <c r="BD86" s="45">
        <v>0</v>
      </c>
      <c r="BE86" s="45">
        <v>31705</v>
      </c>
      <c r="BF86" s="45">
        <f>BG86-BE86</f>
        <v>285346</v>
      </c>
      <c r="BG86" s="45">
        <v>317051</v>
      </c>
      <c r="BH86" s="45">
        <v>7250</v>
      </c>
      <c r="BI86" s="45">
        <v>0</v>
      </c>
      <c r="BJ86" s="45">
        <v>50000</v>
      </c>
      <c r="BK86" s="46">
        <v>151</v>
      </c>
      <c r="BL86" s="46">
        <v>1835</v>
      </c>
      <c r="BM86" s="46">
        <f>SUM(BK86:BL86)</f>
        <v>1986</v>
      </c>
      <c r="BN86" s="48">
        <v>62588</v>
      </c>
      <c r="BO86" s="48">
        <f>BP86-BN86</f>
        <v>1973412</v>
      </c>
      <c r="BP86" s="45">
        <v>2036000</v>
      </c>
      <c r="BQ86" s="45">
        <v>24000</v>
      </c>
      <c r="BR86" s="45">
        <v>20000</v>
      </c>
      <c r="BS86" s="74">
        <f t="shared" si="109"/>
        <v>1487815</v>
      </c>
      <c r="BT86" s="45">
        <f t="shared" si="69"/>
        <v>4021731</v>
      </c>
      <c r="BU86" s="45">
        <f t="shared" si="84"/>
        <v>5509546</v>
      </c>
      <c r="BV86" s="48">
        <f t="shared" si="85"/>
        <v>5509546</v>
      </c>
      <c r="BW86" s="87">
        <f t="shared" si="94"/>
        <v>1059306</v>
      </c>
      <c r="BX86" s="48">
        <f t="shared" si="95"/>
        <v>428509</v>
      </c>
      <c r="BY86" s="48">
        <f t="shared" si="96"/>
        <v>0</v>
      </c>
      <c r="BZ86" s="48">
        <f t="shared" si="86"/>
        <v>1487815</v>
      </c>
      <c r="CA86" s="87">
        <f t="shared" si="97"/>
        <v>459563.5</v>
      </c>
      <c r="CB86" s="48">
        <f t="shared" si="87"/>
        <v>1424100.5</v>
      </c>
      <c r="CC86" s="48">
        <f t="shared" si="98"/>
        <v>2138067</v>
      </c>
      <c r="CD86" s="48">
        <f t="shared" si="99"/>
        <v>4021731</v>
      </c>
      <c r="CE86" s="87">
        <f t="shared" si="100"/>
        <v>1518869.5</v>
      </c>
      <c r="CF86" s="48">
        <f t="shared" si="101"/>
        <v>1852609.5</v>
      </c>
      <c r="CG86" s="48">
        <f t="shared" si="102"/>
        <v>2138067</v>
      </c>
      <c r="CH86" s="87">
        <f t="shared" si="88"/>
        <v>5509546</v>
      </c>
      <c r="CI86" s="87">
        <v>1518869.5</v>
      </c>
      <c r="CJ86" s="48">
        <f t="shared" si="89"/>
        <v>3990676.5</v>
      </c>
      <c r="CK86" s="90">
        <f t="shared" si="90"/>
        <v>0.27567961135091712</v>
      </c>
      <c r="CL86" s="88">
        <f t="shared" si="71"/>
        <v>1437987.5</v>
      </c>
      <c r="CM86" s="44">
        <f t="shared" si="72"/>
        <v>1852609.5</v>
      </c>
      <c r="CN86" s="44">
        <f t="shared" si="91"/>
        <v>3290597</v>
      </c>
      <c r="CO86" s="92">
        <f t="shared" si="103"/>
        <v>0.43699897009569993</v>
      </c>
      <c r="CP86" s="88">
        <f t="shared" si="104"/>
        <v>171015</v>
      </c>
      <c r="CQ86" s="52">
        <f t="shared" si="105"/>
        <v>428509</v>
      </c>
      <c r="CR86" s="52">
        <f t="shared" si="92"/>
        <v>599524</v>
      </c>
      <c r="CS86" s="111">
        <f t="shared" si="43"/>
        <v>0.28525129936416221</v>
      </c>
      <c r="CT86" s="88">
        <f t="shared" si="106"/>
        <v>1266972.5</v>
      </c>
      <c r="CU86" s="52">
        <f t="shared" si="107"/>
        <v>1424100.5</v>
      </c>
      <c r="CV86" s="52">
        <f t="shared" si="93"/>
        <v>2691073</v>
      </c>
      <c r="CW86" s="91">
        <f t="shared" si="108"/>
        <v>0.47080569720702486</v>
      </c>
      <c r="CX86" s="88">
        <f t="shared" si="73"/>
        <v>1456281.5</v>
      </c>
      <c r="CY86" s="44">
        <f t="shared" si="74"/>
        <v>1923264.5</v>
      </c>
      <c r="CZ86" s="44">
        <f t="shared" si="75"/>
        <v>3379546</v>
      </c>
      <c r="DA86" s="122">
        <f t="array" ref="DA86:DB86">CX86:CY86/CZ86</f>
        <v>0.43091039447310381</v>
      </c>
      <c r="DB86" s="122">
        <v>0.56908960552689625</v>
      </c>
      <c r="DC86" s="88">
        <f t="shared" si="78"/>
        <v>62588</v>
      </c>
      <c r="DD86" s="44">
        <f t="shared" si="79"/>
        <v>2067412</v>
      </c>
      <c r="DE86" s="44">
        <f t="shared" si="76"/>
        <v>2130000</v>
      </c>
      <c r="DF86" s="122">
        <f t="array" ref="DF86:DG86">DC86:DD86/DE86</f>
        <v>2.9384037558685447E-2</v>
      </c>
      <c r="DG86" s="122">
        <v>0.97061596244131454</v>
      </c>
      <c r="DH86" s="88">
        <f t="shared" si="80"/>
        <v>1518869.5</v>
      </c>
      <c r="DI86" s="44">
        <f t="shared" si="81"/>
        <v>3990676.5</v>
      </c>
      <c r="DJ86" s="44">
        <f t="shared" si="77"/>
        <v>5509546</v>
      </c>
      <c r="DK86" s="122">
        <f t="array" ref="DK86:DL86">DH86:DI86/DJ86</f>
        <v>0.27567961135091712</v>
      </c>
      <c r="DL86" s="122">
        <v>0.72432038864908288</v>
      </c>
      <c r="DM86" s="47"/>
      <c r="DN86" s="47"/>
      <c r="DO86" s="47"/>
      <c r="DP86" s="47"/>
      <c r="DQ86" s="47"/>
      <c r="DR86" s="47"/>
      <c r="DS86" s="47"/>
      <c r="DT86" s="47"/>
      <c r="DU86" s="47"/>
      <c r="DV86" s="47"/>
      <c r="DW86" s="47"/>
      <c r="DX86" s="47"/>
      <c r="DY86" s="47"/>
      <c r="DZ86" s="47"/>
      <c r="EA86" s="47"/>
      <c r="EB86" s="47"/>
      <c r="EC86" s="47"/>
      <c r="ED86" s="47"/>
      <c r="EE86" s="47"/>
      <c r="EF86" s="47"/>
    </row>
    <row r="87" spans="1:136" s="24" customFormat="1" ht="12.75" customHeight="1">
      <c r="A87" s="82">
        <v>2009</v>
      </c>
      <c r="B87" s="83">
        <f>0.997447*B86</f>
        <v>108.62197830000001</v>
      </c>
      <c r="C87" s="83">
        <f t="shared" si="82"/>
        <v>1.0000001997754076</v>
      </c>
      <c r="D87" s="74">
        <v>853400</v>
      </c>
      <c r="E87" s="45">
        <v>0</v>
      </c>
      <c r="F87" s="45">
        <v>0</v>
      </c>
      <c r="G87" s="45">
        <v>0</v>
      </c>
      <c r="H87" s="45">
        <v>0</v>
      </c>
      <c r="I87" s="45">
        <v>46237.524229074887</v>
      </c>
      <c r="J87" s="45">
        <v>268051.47577092511</v>
      </c>
      <c r="K87" s="45">
        <v>314289</v>
      </c>
      <c r="L87" s="45">
        <v>54735.874134224985</v>
      </c>
      <c r="M87" s="45">
        <v>40171.125865775015</v>
      </c>
      <c r="N87" s="45">
        <v>94907</v>
      </c>
      <c r="O87" s="45">
        <v>0</v>
      </c>
      <c r="P87" s="45">
        <v>0</v>
      </c>
      <c r="Q87" s="45">
        <v>0</v>
      </c>
      <c r="R87" s="45">
        <v>0</v>
      </c>
      <c r="S87" s="45">
        <v>0</v>
      </c>
      <c r="T87" s="45">
        <v>0</v>
      </c>
      <c r="U87" s="45">
        <v>0</v>
      </c>
      <c r="V87" s="45">
        <v>0</v>
      </c>
      <c r="W87" s="45">
        <v>0</v>
      </c>
      <c r="X87" s="45">
        <v>0</v>
      </c>
      <c r="Y87" s="45">
        <v>0</v>
      </c>
      <c r="Z87" s="45">
        <v>0</v>
      </c>
      <c r="AA87" s="48">
        <v>50730</v>
      </c>
      <c r="AB87" s="49">
        <v>0</v>
      </c>
      <c r="AC87" s="45">
        <v>50730</v>
      </c>
      <c r="AD87" s="45">
        <v>0</v>
      </c>
      <c r="AE87" s="45">
        <v>0</v>
      </c>
      <c r="AF87" s="45">
        <v>0</v>
      </c>
      <c r="AG87" s="45">
        <v>0</v>
      </c>
      <c r="AH87" s="45">
        <v>0</v>
      </c>
      <c r="AI87" s="45">
        <v>0</v>
      </c>
      <c r="AJ87" s="45">
        <f t="shared" si="83"/>
        <v>0</v>
      </c>
      <c r="AK87" s="74">
        <v>0</v>
      </c>
      <c r="AL87" s="53">
        <v>0</v>
      </c>
      <c r="AM87" s="45">
        <v>0</v>
      </c>
      <c r="AN87" s="55">
        <v>0</v>
      </c>
      <c r="AO87" s="74">
        <v>354305</v>
      </c>
      <c r="AP87" s="45">
        <v>982695</v>
      </c>
      <c r="AQ87" s="45">
        <v>1337000</v>
      </c>
      <c r="AR87" s="51">
        <v>41770</v>
      </c>
      <c r="AS87" s="45">
        <f>AT87-AR87</f>
        <v>375930</v>
      </c>
      <c r="AT87" s="45">
        <v>417700</v>
      </c>
      <c r="AU87" s="45">
        <v>2400</v>
      </c>
      <c r="AV87" s="45">
        <f>AW87-AU87</f>
        <v>45600</v>
      </c>
      <c r="AW87" s="45">
        <v>48000</v>
      </c>
      <c r="AX87" s="48">
        <f>AZ87/4</f>
        <v>21250</v>
      </c>
      <c r="AY87" s="52">
        <f>AZ87-AX87</f>
        <v>63750</v>
      </c>
      <c r="AZ87" s="52">
        <v>85000</v>
      </c>
      <c r="BA87" s="45">
        <v>0</v>
      </c>
      <c r="BB87" s="45">
        <v>121000</v>
      </c>
      <c r="BC87" s="45">
        <v>121000</v>
      </c>
      <c r="BD87" s="45">
        <v>0</v>
      </c>
      <c r="BE87" s="45">
        <v>28307</v>
      </c>
      <c r="BF87" s="45">
        <f>BG87-BE87</f>
        <v>254768</v>
      </c>
      <c r="BG87" s="45">
        <v>283075</v>
      </c>
      <c r="BH87" s="45">
        <v>7250</v>
      </c>
      <c r="BI87" s="45">
        <v>0</v>
      </c>
      <c r="BJ87" s="45">
        <v>50000</v>
      </c>
      <c r="BK87" s="46">
        <v>741.3141993957704</v>
      </c>
      <c r="BL87" s="46">
        <v>9008.6858006042294</v>
      </c>
      <c r="BM87" s="46">
        <v>9750</v>
      </c>
      <c r="BN87" s="49">
        <v>56275</v>
      </c>
      <c r="BO87" s="48">
        <f>BP87-BN87</f>
        <v>1979725</v>
      </c>
      <c r="BP87" s="45">
        <v>2036000</v>
      </c>
      <c r="BQ87" s="45">
        <v>25000</v>
      </c>
      <c r="BR87" s="45">
        <v>20000</v>
      </c>
      <c r="BS87" s="74">
        <f t="shared" si="109"/>
        <v>1313326</v>
      </c>
      <c r="BT87" s="45">
        <f t="shared" si="69"/>
        <v>4439775</v>
      </c>
      <c r="BU87" s="45">
        <f t="shared" si="84"/>
        <v>5753101</v>
      </c>
      <c r="BV87" s="48">
        <f t="shared" si="85"/>
        <v>5753101</v>
      </c>
      <c r="BW87" s="87">
        <f t="shared" si="94"/>
        <v>1005103.3983632998</v>
      </c>
      <c r="BX87" s="48">
        <f t="shared" si="95"/>
        <v>308222.6016367001</v>
      </c>
      <c r="BY87" s="48">
        <f t="shared" si="96"/>
        <v>0</v>
      </c>
      <c r="BZ87" s="48">
        <f t="shared" si="86"/>
        <v>1313326</v>
      </c>
      <c r="CA87" s="87">
        <f t="shared" si="97"/>
        <v>512298.31419939577</v>
      </c>
      <c r="CB87" s="48">
        <f t="shared" si="87"/>
        <v>1571821.6858006043</v>
      </c>
      <c r="CC87" s="48">
        <f t="shared" si="98"/>
        <v>2355655</v>
      </c>
      <c r="CD87" s="48">
        <f t="shared" si="99"/>
        <v>4439775</v>
      </c>
      <c r="CE87" s="87">
        <f t="shared" si="100"/>
        <v>1517401.7125626956</v>
      </c>
      <c r="CF87" s="48">
        <f t="shared" si="101"/>
        <v>1880044.2874373044</v>
      </c>
      <c r="CG87" s="48">
        <f t="shared" si="102"/>
        <v>2355655</v>
      </c>
      <c r="CH87" s="87">
        <f t="shared" si="88"/>
        <v>5753101</v>
      </c>
      <c r="CI87" s="87">
        <v>1517401.7125626956</v>
      </c>
      <c r="CJ87" s="48">
        <f t="shared" si="89"/>
        <v>4235699.2874373049</v>
      </c>
      <c r="CK87" s="90">
        <f t="shared" si="90"/>
        <v>0.26375370649023816</v>
      </c>
      <c r="CL87" s="88">
        <f t="shared" si="71"/>
        <v>1419356.7125626956</v>
      </c>
      <c r="CM87" s="44">
        <f t="shared" si="72"/>
        <v>1880044.2874373049</v>
      </c>
      <c r="CN87" s="44">
        <f t="shared" si="91"/>
        <v>3299401.0000000005</v>
      </c>
      <c r="CO87" s="92">
        <f t="shared" si="103"/>
        <v>0.43018618002561537</v>
      </c>
      <c r="CP87" s="88">
        <f t="shared" si="104"/>
        <v>151703.39836329987</v>
      </c>
      <c r="CQ87" s="52">
        <f t="shared" si="105"/>
        <v>308222.6016367001</v>
      </c>
      <c r="CR87" s="52">
        <f t="shared" si="92"/>
        <v>459926</v>
      </c>
      <c r="CS87" s="111">
        <f t="shared" si="43"/>
        <v>0.32984305815131104</v>
      </c>
      <c r="CT87" s="88">
        <f t="shared" si="106"/>
        <v>1267653.3141993957</v>
      </c>
      <c r="CU87" s="52">
        <f t="shared" si="107"/>
        <v>1571821.6858006048</v>
      </c>
      <c r="CV87" s="52">
        <f t="shared" si="93"/>
        <v>2839475.0000000005</v>
      </c>
      <c r="CW87" s="91">
        <f t="shared" si="108"/>
        <v>0.44643932917155299</v>
      </c>
      <c r="CX87" s="88">
        <f t="shared" si="73"/>
        <v>1461126.7125626954</v>
      </c>
      <c r="CY87" s="44">
        <f t="shared" si="74"/>
        <v>2160974.2874373044</v>
      </c>
      <c r="CZ87" s="44">
        <f t="shared" si="75"/>
        <v>3622101</v>
      </c>
      <c r="DA87" s="122">
        <f t="array" ref="DA87:DB87">CX87:CY87/CZ87</f>
        <v>0.40339204030000692</v>
      </c>
      <c r="DB87" s="122">
        <v>0.59660795969999303</v>
      </c>
      <c r="DC87" s="88">
        <f t="shared" si="78"/>
        <v>56275.000000000233</v>
      </c>
      <c r="DD87" s="44">
        <f t="shared" si="79"/>
        <v>2074725.0000000005</v>
      </c>
      <c r="DE87" s="44">
        <f t="shared" si="76"/>
        <v>2131000.0000000009</v>
      </c>
      <c r="DF87" s="122">
        <f t="array" ref="DF87:DG87">DC87:DD87/DE87</f>
        <v>2.6407789770061103E-2</v>
      </c>
      <c r="DG87" s="122">
        <v>0.9735922102299388</v>
      </c>
      <c r="DH87" s="88">
        <f t="shared" si="80"/>
        <v>1517401.7125626956</v>
      </c>
      <c r="DI87" s="44">
        <f t="shared" si="81"/>
        <v>4235699.2874373049</v>
      </c>
      <c r="DJ87" s="44">
        <f t="shared" si="77"/>
        <v>5753101</v>
      </c>
      <c r="DK87" s="122">
        <f t="array" ref="DK87:DL87">DH87:DI87/DJ87</f>
        <v>0.26375370649023816</v>
      </c>
      <c r="DL87" s="122">
        <v>0.7362462935097619</v>
      </c>
      <c r="DM87" s="47"/>
      <c r="DN87" s="47"/>
      <c r="DO87" s="47"/>
      <c r="DP87" s="47"/>
      <c r="DQ87" s="47"/>
      <c r="DR87" s="47"/>
      <c r="DS87" s="47"/>
      <c r="DT87" s="47"/>
      <c r="DU87" s="47"/>
      <c r="DV87" s="47"/>
      <c r="DW87" s="47"/>
      <c r="DX87" s="47"/>
      <c r="DY87" s="47"/>
      <c r="DZ87" s="47"/>
      <c r="EA87" s="47"/>
      <c r="EB87" s="47"/>
      <c r="EC87" s="47"/>
      <c r="ED87" s="47"/>
      <c r="EE87" s="47"/>
      <c r="EF87" s="47"/>
    </row>
    <row r="88" spans="1:136" s="24" customFormat="1" ht="12.75" customHeight="1">
      <c r="A88" s="82">
        <v>2010</v>
      </c>
      <c r="B88" s="83">
        <v>108.62197830000001</v>
      </c>
      <c r="C88" s="83">
        <v>1.0000001997754076</v>
      </c>
      <c r="D88" s="74">
        <v>887629</v>
      </c>
      <c r="E88" s="45">
        <v>0</v>
      </c>
      <c r="F88" s="45">
        <v>0</v>
      </c>
      <c r="G88" s="45">
        <v>0</v>
      </c>
      <c r="H88" s="45">
        <v>0</v>
      </c>
      <c r="I88" s="45">
        <f>I87/K87*K88</f>
        <v>4413.53571672011</v>
      </c>
      <c r="J88" s="45">
        <f>K88-I88</f>
        <v>25586.464283279889</v>
      </c>
      <c r="K88" s="45">
        <v>30000</v>
      </c>
      <c r="L88" s="45">
        <v>33211</v>
      </c>
      <c r="M88" s="45">
        <v>6950</v>
      </c>
      <c r="N88" s="45">
        <f>SUM(L88:M88)</f>
        <v>40161</v>
      </c>
      <c r="O88" s="45">
        <v>0</v>
      </c>
      <c r="P88" s="45">
        <v>0</v>
      </c>
      <c r="Q88" s="45">
        <v>0</v>
      </c>
      <c r="R88" s="45">
        <v>0</v>
      </c>
      <c r="S88" s="45">
        <v>0</v>
      </c>
      <c r="T88" s="45">
        <v>0</v>
      </c>
      <c r="U88" s="45">
        <v>0</v>
      </c>
      <c r="V88" s="45">
        <v>0</v>
      </c>
      <c r="W88" s="45">
        <v>0</v>
      </c>
      <c r="X88" s="45">
        <v>0</v>
      </c>
      <c r="Y88" s="45">
        <v>0</v>
      </c>
      <c r="Z88" s="45">
        <v>0</v>
      </c>
      <c r="AA88" s="49">
        <v>50730</v>
      </c>
      <c r="AB88" s="49">
        <v>0</v>
      </c>
      <c r="AC88" s="45">
        <v>50730</v>
      </c>
      <c r="AD88" s="45">
        <v>0</v>
      </c>
      <c r="AE88" s="45">
        <v>0</v>
      </c>
      <c r="AF88" s="45">
        <v>0</v>
      </c>
      <c r="AG88" s="45">
        <v>0</v>
      </c>
      <c r="AH88" s="45">
        <v>0</v>
      </c>
      <c r="AI88" s="45">
        <v>0</v>
      </c>
      <c r="AJ88" s="45">
        <v>0</v>
      </c>
      <c r="AK88" s="74">
        <v>0</v>
      </c>
      <c r="AL88" s="45">
        <v>0</v>
      </c>
      <c r="AM88" s="45">
        <v>0</v>
      </c>
      <c r="AN88" s="45">
        <v>0</v>
      </c>
      <c r="AO88" s="75">
        <v>312430</v>
      </c>
      <c r="AP88" s="50">
        <f>AQ88-AO88</f>
        <v>867570</v>
      </c>
      <c r="AQ88" s="49">
        <v>1180000</v>
      </c>
      <c r="AR88" s="51">
        <v>39116</v>
      </c>
      <c r="AS88" s="45">
        <f>AT88-AR88</f>
        <v>352048</v>
      </c>
      <c r="AT88" s="45">
        <v>391164</v>
      </c>
      <c r="AU88" s="45">
        <v>2700</v>
      </c>
      <c r="AV88" s="45">
        <f>AW88-AU88</f>
        <v>51300</v>
      </c>
      <c r="AW88" s="45">
        <v>54000</v>
      </c>
      <c r="AX88" s="49">
        <f>AZ88/4</f>
        <v>10500</v>
      </c>
      <c r="AY88" s="52">
        <f>AZ88-AX88</f>
        <v>31500</v>
      </c>
      <c r="AZ88" s="52">
        <v>42000</v>
      </c>
      <c r="BA88" s="45">
        <v>0</v>
      </c>
      <c r="BB88" s="45">
        <v>120000</v>
      </c>
      <c r="BC88" s="45">
        <v>120000</v>
      </c>
      <c r="BD88" s="45">
        <v>0</v>
      </c>
      <c r="BE88" s="45">
        <v>23422</v>
      </c>
      <c r="BF88" s="45">
        <f>BG88-BE88</f>
        <v>210798</v>
      </c>
      <c r="BG88" s="45">
        <v>234220</v>
      </c>
      <c r="BH88" s="45">
        <v>5000</v>
      </c>
      <c r="BI88" s="45">
        <v>0</v>
      </c>
      <c r="BJ88" s="45">
        <v>50000</v>
      </c>
      <c r="BK88" s="46">
        <v>741.3141993957704</v>
      </c>
      <c r="BL88" s="46">
        <v>9008.6858006042294</v>
      </c>
      <c r="BM88" s="46">
        <v>9750</v>
      </c>
      <c r="BN88" s="49">
        <v>64882</v>
      </c>
      <c r="BO88" s="48">
        <v>1909000</v>
      </c>
      <c r="BP88" s="45">
        <f>SUM(BN88:BO88)</f>
        <v>1973882</v>
      </c>
      <c r="BQ88" s="45">
        <v>0</v>
      </c>
      <c r="BR88" s="45">
        <v>20000</v>
      </c>
      <c r="BS88" s="74">
        <f>D88+E88+F88+G88+H88+K88+N88+Q88+T88+W88+Z88+AC88+AF88+AG88+AJ88+AK88+AN88</f>
        <v>1008520</v>
      </c>
      <c r="BT88" s="45">
        <f t="shared" si="69"/>
        <v>4080016</v>
      </c>
      <c r="BU88" s="45">
        <f>SUM(BS88:BT88)</f>
        <v>5088536</v>
      </c>
      <c r="BV88" s="48">
        <f t="shared" si="85"/>
        <v>5088536</v>
      </c>
      <c r="BW88" s="87">
        <f>D88+E88+F88+G88+H88+I88+L88+O88+R88+U88+X88+AA88+AD88+AL88</f>
        <v>975983.53571672016</v>
      </c>
      <c r="BX88" s="48">
        <f>J88+M88+P88+S88+V88+Y88+AB88+AE88+AK88+AM88</f>
        <v>32536.464283279889</v>
      </c>
      <c r="BY88" s="49">
        <v>0</v>
      </c>
      <c r="BZ88" s="48">
        <f>BV88-AQ88-AT88-AW88-AZ88-BC88-BD88-BG88-BH88-BI88-BJ88-BM88-BP88-BQ88-BR88</f>
        <v>1008520</v>
      </c>
      <c r="CA88" s="87">
        <f t="shared" si="97"/>
        <v>458791.31419939577</v>
      </c>
      <c r="CB88" s="48">
        <f t="shared" si="87"/>
        <v>1360176.6858006043</v>
      </c>
      <c r="CC88" s="48">
        <f>AS88+BL88+BO88</f>
        <v>2270056.6858006041</v>
      </c>
      <c r="CD88" s="48">
        <f>SUM(AQ88,AT88,AW88,AZ88,BC88,BD88,BG88,BH88,BI88,BJ88,BM88,BP88,BQ244,BR88)</f>
        <v>4080016</v>
      </c>
      <c r="CE88" s="87">
        <f>BW88+CA88</f>
        <v>1434774.8499161159</v>
      </c>
      <c r="CF88" s="48">
        <f>BX88+CB88</f>
        <v>1392713.1500838841</v>
      </c>
      <c r="CG88" s="48">
        <f>BY88+CC88</f>
        <v>2270056.6858006041</v>
      </c>
      <c r="CH88" s="87">
        <f>BZ88+CD88</f>
        <v>5088536</v>
      </c>
      <c r="CI88" s="87">
        <v>1434774.8499161159</v>
      </c>
      <c r="CJ88" s="48">
        <f>CH88-CI88</f>
        <v>3653761.1500838841</v>
      </c>
      <c r="CK88" s="90">
        <f>CI88/CH88</f>
        <v>0.28196220876026346</v>
      </c>
      <c r="CL88" s="88">
        <f t="shared" si="71"/>
        <v>1330776.8499161159</v>
      </c>
      <c r="CM88" s="44">
        <f t="shared" si="72"/>
        <v>1392713.1500838841</v>
      </c>
      <c r="CN88" s="44">
        <f>SUM(CL88:CM88)</f>
        <v>2723490</v>
      </c>
      <c r="CO88" s="92">
        <f>CL88/CN88</f>
        <v>0.4886292403923333</v>
      </c>
      <c r="CP88" s="88">
        <f>F88+G88+H88+I88+L88+AA88+AD88</f>
        <v>88354.5357167201</v>
      </c>
      <c r="CQ88" s="52">
        <f>J88+M88+AB88+AE88</f>
        <v>32536.464283279889</v>
      </c>
      <c r="CR88" s="52">
        <f>SUM(CP88:CQ88)</f>
        <v>120890.99999999999</v>
      </c>
      <c r="CS88" s="111">
        <f t="shared" si="43"/>
        <v>0.73086115357404691</v>
      </c>
      <c r="CT88" s="88">
        <f>CL88-CP88</f>
        <v>1242422.3141993957</v>
      </c>
      <c r="CU88" s="52">
        <f>CM88-CQ88</f>
        <v>1360176.6858006043</v>
      </c>
      <c r="CV88" s="52">
        <f>SUM(CT88:CU88)</f>
        <v>2602599</v>
      </c>
      <c r="CW88" s="110">
        <v>0.318901492864687</v>
      </c>
      <c r="CX88" s="88">
        <f t="shared" si="73"/>
        <v>1369892.8499161159</v>
      </c>
      <c r="CY88" s="44">
        <f t="shared" si="74"/>
        <v>1674761.1500838841</v>
      </c>
      <c r="CZ88" s="44">
        <f t="shared" si="75"/>
        <v>3044654</v>
      </c>
      <c r="DA88" s="122">
        <f t="array" ref="DA88:DB88">CX88:CY88/CZ88</f>
        <v>0.44993383481870713</v>
      </c>
      <c r="DB88" s="122">
        <v>0.55006616518129292</v>
      </c>
      <c r="DC88" s="88">
        <f t="shared" si="78"/>
        <v>64882</v>
      </c>
      <c r="DD88" s="44">
        <f t="shared" si="79"/>
        <v>1979000</v>
      </c>
      <c r="DE88" s="44">
        <f t="shared" si="76"/>
        <v>2043882</v>
      </c>
      <c r="DF88" s="122">
        <f t="array" ref="DF88:DG88">DC88:DD88/DE88</f>
        <v>3.174449405591908E-2</v>
      </c>
      <c r="DG88" s="122">
        <v>0.96825550594408094</v>
      </c>
      <c r="DH88" s="88">
        <f t="shared" si="80"/>
        <v>1434774.8499161159</v>
      </c>
      <c r="DI88" s="44">
        <f t="shared" si="81"/>
        <v>3653761.1500838841</v>
      </c>
      <c r="DJ88" s="44">
        <f t="shared" si="77"/>
        <v>5088536</v>
      </c>
      <c r="DK88" s="122">
        <f t="array" ref="DK88:DL88">DH88:DI88/DJ88</f>
        <v>0.28196220876026346</v>
      </c>
      <c r="DL88" s="122">
        <v>0.71803779123973654</v>
      </c>
      <c r="DM88" s="47"/>
      <c r="DN88" s="47"/>
      <c r="DO88" s="47"/>
      <c r="DP88" s="47"/>
      <c r="DQ88" s="47"/>
      <c r="DR88" s="47"/>
      <c r="DS88" s="47"/>
      <c r="DT88" s="47"/>
      <c r="DU88" s="47"/>
      <c r="DV88" s="47"/>
      <c r="DW88" s="47"/>
      <c r="DX88" s="47"/>
      <c r="DY88" s="47"/>
      <c r="DZ88" s="47"/>
      <c r="EA88" s="47"/>
      <c r="EB88" s="47"/>
      <c r="EC88" s="47"/>
      <c r="ED88" s="47"/>
      <c r="EE88" s="47"/>
      <c r="EF88" s="47"/>
    </row>
    <row r="89" spans="1:136" s="117" customFormat="1" ht="12.75" customHeight="1">
      <c r="A89" s="84" t="s">
        <v>109</v>
      </c>
      <c r="B89" s="118"/>
      <c r="C89" s="118"/>
      <c r="D89" s="118">
        <f>SUM(D64:D88)</f>
        <v>16437384.096000001</v>
      </c>
      <c r="E89" s="118">
        <f t="shared" ref="E89:BP89" si="110">SUM(E64:E88)</f>
        <v>0</v>
      </c>
      <c r="F89" s="118">
        <f t="shared" si="110"/>
        <v>92997</v>
      </c>
      <c r="G89" s="118">
        <f t="shared" si="110"/>
        <v>128362</v>
      </c>
      <c r="H89" s="118">
        <f t="shared" si="110"/>
        <v>121350</v>
      </c>
      <c r="I89" s="118">
        <f t="shared" si="110"/>
        <v>1411051.059945795</v>
      </c>
      <c r="J89" s="118">
        <f t="shared" si="110"/>
        <v>2216443.9400542052</v>
      </c>
      <c r="K89" s="118">
        <f t="shared" si="110"/>
        <v>3627495</v>
      </c>
      <c r="L89" s="118">
        <f t="shared" si="110"/>
        <v>184013.87413422499</v>
      </c>
      <c r="M89" s="118">
        <f t="shared" si="110"/>
        <v>135439.12586577501</v>
      </c>
      <c r="N89" s="118">
        <f t="shared" si="110"/>
        <v>319453</v>
      </c>
      <c r="O89" s="118">
        <f t="shared" si="110"/>
        <v>16792.833333298673</v>
      </c>
      <c r="P89" s="118">
        <f t="shared" si="110"/>
        <v>151135.49999968801</v>
      </c>
      <c r="Q89" s="118">
        <f t="shared" si="110"/>
        <v>167928.33333298669</v>
      </c>
      <c r="R89" s="118">
        <f t="shared" si="110"/>
        <v>45627</v>
      </c>
      <c r="S89" s="118">
        <f t="shared" si="110"/>
        <v>23805</v>
      </c>
      <c r="T89" s="118">
        <f t="shared" si="110"/>
        <v>69432</v>
      </c>
      <c r="U89" s="118">
        <f t="shared" si="110"/>
        <v>3916</v>
      </c>
      <c r="V89" s="118">
        <f t="shared" si="110"/>
        <v>102605</v>
      </c>
      <c r="W89" s="118">
        <f t="shared" si="110"/>
        <v>106521</v>
      </c>
      <c r="X89" s="118">
        <f t="shared" si="110"/>
        <v>97192</v>
      </c>
      <c r="Y89" s="118">
        <f t="shared" si="110"/>
        <v>150855</v>
      </c>
      <c r="Z89" s="118">
        <f t="shared" si="110"/>
        <v>248047</v>
      </c>
      <c r="AA89" s="118">
        <f t="shared" si="110"/>
        <v>892375</v>
      </c>
      <c r="AB89" s="118">
        <f t="shared" si="110"/>
        <v>55569</v>
      </c>
      <c r="AC89" s="118">
        <f t="shared" si="110"/>
        <v>947944</v>
      </c>
      <c r="AD89" s="118">
        <f t="shared" si="110"/>
        <v>0</v>
      </c>
      <c r="AE89" s="118">
        <f t="shared" si="110"/>
        <v>0</v>
      </c>
      <c r="AF89" s="118">
        <f t="shared" si="110"/>
        <v>0</v>
      </c>
      <c r="AG89" s="118">
        <f t="shared" si="110"/>
        <v>0</v>
      </c>
      <c r="AH89" s="118">
        <f t="shared" si="110"/>
        <v>0</v>
      </c>
      <c r="AI89" s="118">
        <f t="shared" si="110"/>
        <v>0</v>
      </c>
      <c r="AJ89" s="118">
        <f t="shared" si="110"/>
        <v>0</v>
      </c>
      <c r="AK89" s="118">
        <f t="shared" si="110"/>
        <v>839091</v>
      </c>
      <c r="AL89" s="118">
        <f t="shared" si="110"/>
        <v>107265</v>
      </c>
      <c r="AM89" s="118">
        <f t="shared" si="110"/>
        <v>1980081</v>
      </c>
      <c r="AN89" s="118">
        <f t="shared" si="110"/>
        <v>2087346</v>
      </c>
      <c r="AO89" s="118">
        <f t="shared" si="110"/>
        <v>2387576.5810000002</v>
      </c>
      <c r="AP89" s="118">
        <f t="shared" si="110"/>
        <v>7501689.1909999996</v>
      </c>
      <c r="AQ89" s="118">
        <f t="shared" si="110"/>
        <v>9889265.7719999999</v>
      </c>
      <c r="AR89" s="118">
        <f t="shared" si="110"/>
        <v>351808</v>
      </c>
      <c r="AS89" s="118">
        <f t="shared" si="110"/>
        <v>3389779</v>
      </c>
      <c r="AT89" s="118">
        <f t="shared" si="110"/>
        <v>3741587</v>
      </c>
      <c r="AU89" s="118">
        <f t="shared" si="110"/>
        <v>18588.48</v>
      </c>
      <c r="AV89" s="118">
        <f t="shared" si="110"/>
        <v>402673.51999999996</v>
      </c>
      <c r="AW89" s="118">
        <f t="shared" si="110"/>
        <v>421262</v>
      </c>
      <c r="AX89" s="118">
        <f t="shared" si="110"/>
        <v>100892.73199999999</v>
      </c>
      <c r="AY89" s="118">
        <f t="shared" si="110"/>
        <v>386354.26800000004</v>
      </c>
      <c r="AZ89" s="118">
        <f t="shared" si="110"/>
        <v>487247</v>
      </c>
      <c r="BA89" s="118">
        <f t="shared" si="110"/>
        <v>11405</v>
      </c>
      <c r="BB89" s="118">
        <f t="shared" si="110"/>
        <v>840722</v>
      </c>
      <c r="BC89" s="118">
        <f t="shared" si="110"/>
        <v>852127</v>
      </c>
      <c r="BD89" s="118">
        <f t="shared" si="110"/>
        <v>42720</v>
      </c>
      <c r="BE89" s="118">
        <f t="shared" si="110"/>
        <v>120069.51999999999</v>
      </c>
      <c r="BF89" s="118">
        <f t="shared" si="110"/>
        <v>1509740.48</v>
      </c>
      <c r="BG89" s="118">
        <f t="shared" si="110"/>
        <v>1629810</v>
      </c>
      <c r="BH89" s="118">
        <f t="shared" si="110"/>
        <v>155050</v>
      </c>
      <c r="BI89" s="118">
        <f t="shared" si="110"/>
        <v>11</v>
      </c>
      <c r="BJ89" s="118">
        <f t="shared" si="110"/>
        <v>150000</v>
      </c>
      <c r="BK89" s="118">
        <f t="shared" si="110"/>
        <v>1884.6283987915408</v>
      </c>
      <c r="BL89" s="118">
        <f t="shared" si="110"/>
        <v>24552.371601208459</v>
      </c>
      <c r="BM89" s="118">
        <f t="shared" si="110"/>
        <v>26437</v>
      </c>
      <c r="BN89" s="118">
        <f t="shared" si="110"/>
        <v>1031745</v>
      </c>
      <c r="BO89" s="118">
        <f t="shared" si="110"/>
        <v>39260137</v>
      </c>
      <c r="BP89" s="118">
        <f t="shared" si="110"/>
        <v>40291882</v>
      </c>
      <c r="BQ89" s="118">
        <f t="shared" ref="BQ89:CV89" si="111">SUM(BQ64:BQ88)</f>
        <v>55000</v>
      </c>
      <c r="BR89" s="118">
        <f t="shared" si="111"/>
        <v>90000</v>
      </c>
      <c r="BS89" s="118">
        <f t="shared" si="111"/>
        <v>25193350.429332986</v>
      </c>
      <c r="BT89" s="118">
        <f t="shared" si="111"/>
        <v>57832398.772</v>
      </c>
      <c r="BU89" s="118">
        <f t="shared" si="111"/>
        <v>83025749.201332986</v>
      </c>
      <c r="BV89" s="118">
        <f t="shared" si="111"/>
        <v>83025749.201332986</v>
      </c>
      <c r="BW89" s="118">
        <f t="shared" si="111"/>
        <v>19538325.863413319</v>
      </c>
      <c r="BX89" s="118">
        <f t="shared" si="111"/>
        <v>5655024.5659196675</v>
      </c>
      <c r="BY89" s="118">
        <f t="shared" si="111"/>
        <v>0</v>
      </c>
      <c r="BZ89" s="118">
        <f t="shared" si="111"/>
        <v>25193350.429332986</v>
      </c>
      <c r="CA89" s="118">
        <f t="shared" si="111"/>
        <v>4221739.941398791</v>
      </c>
      <c r="CB89" s="118">
        <f t="shared" si="111"/>
        <v>10960742.83060121</v>
      </c>
      <c r="CC89" s="118">
        <f t="shared" si="111"/>
        <v>42658924.685800605</v>
      </c>
      <c r="CD89" s="118">
        <f t="shared" si="111"/>
        <v>57832398.772</v>
      </c>
      <c r="CE89" s="118">
        <f t="shared" si="111"/>
        <v>23760065.804812107</v>
      </c>
      <c r="CF89" s="118">
        <f t="shared" si="111"/>
        <v>16615767.396520875</v>
      </c>
      <c r="CG89" s="118">
        <f t="shared" si="111"/>
        <v>42658924.685800605</v>
      </c>
      <c r="CH89" s="118">
        <f t="shared" si="111"/>
        <v>83025749.201332986</v>
      </c>
      <c r="CI89" s="118">
        <v>23760065.804812107</v>
      </c>
      <c r="CJ89" s="118">
        <f t="shared" si="111"/>
        <v>59265683.396520875</v>
      </c>
      <c r="CK89" s="40">
        <f>CI89/CH89</f>
        <v>0.28617707197312031</v>
      </c>
      <c r="CL89" s="118">
        <f t="shared" si="111"/>
        <v>22376512.804812107</v>
      </c>
      <c r="CM89" s="118">
        <f t="shared" si="111"/>
        <v>16615767.396520879</v>
      </c>
      <c r="CN89" s="118">
        <f t="shared" si="111"/>
        <v>38992280.201332986</v>
      </c>
      <c r="CO89" s="6">
        <f>CL89/CN89</f>
        <v>0.57387033251897757</v>
      </c>
      <c r="CP89" s="118">
        <f t="shared" si="111"/>
        <v>2830148.9340800196</v>
      </c>
      <c r="CQ89" s="118">
        <f t="shared" si="111"/>
        <v>2407452.0659199804</v>
      </c>
      <c r="CR89" s="118">
        <f t="shared" si="111"/>
        <v>5237601</v>
      </c>
      <c r="CS89" s="56">
        <f t="shared" si="43"/>
        <v>0.54035214482355942</v>
      </c>
      <c r="CT89" s="118">
        <f t="shared" si="111"/>
        <v>19546363.870732091</v>
      </c>
      <c r="CU89" s="118">
        <f t="shared" si="111"/>
        <v>14208315.330600899</v>
      </c>
      <c r="CV89" s="118">
        <f t="shared" si="111"/>
        <v>33754679.201332986</v>
      </c>
      <c r="CW89" s="78">
        <v>0.318901492864687</v>
      </c>
      <c r="CX89" s="22">
        <f>SUM(CX64:CX88)</f>
        <v>22574419.804812107</v>
      </c>
      <c r="CY89" s="19">
        <f>SUM(CY64:CY88)</f>
        <v>16637622.896521188</v>
      </c>
      <c r="CZ89" s="19">
        <f t="shared" si="75"/>
        <v>39212042.701333299</v>
      </c>
      <c r="DA89" s="123">
        <f t="array" ref="DA89:DB89">CX89:CY89/CZ89</f>
        <v>0.57570119406313214</v>
      </c>
      <c r="DB89" s="123">
        <v>0.42429880593686775</v>
      </c>
      <c r="DC89" s="22">
        <f t="shared" si="78"/>
        <v>1185646</v>
      </c>
      <c r="DD89" s="19">
        <f t="shared" si="79"/>
        <v>42628060.499999687</v>
      </c>
      <c r="DE89" s="19">
        <f t="shared" si="76"/>
        <v>43813706.499999687</v>
      </c>
      <c r="DF89" s="123">
        <f t="array" ref="DF89:DG89">DC89:DD89/DE89</f>
        <v>2.7061075054218672E-2</v>
      </c>
      <c r="DG89" s="123">
        <v>0.97293892494578138</v>
      </c>
      <c r="DH89" s="22">
        <f t="shared" si="80"/>
        <v>23760065.804812107</v>
      </c>
      <c r="DI89" s="19">
        <f t="shared" si="81"/>
        <v>59265683.396520875</v>
      </c>
      <c r="DJ89" s="19">
        <f t="shared" si="77"/>
        <v>83025749.201332986</v>
      </c>
      <c r="DK89" s="123">
        <f t="array" ref="DK89:DL89">DH89:DI89/DJ89</f>
        <v>0.28617707197312031</v>
      </c>
      <c r="DL89" s="123">
        <v>0.71382292802687963</v>
      </c>
      <c r="DM89" s="1"/>
      <c r="DN89" s="1"/>
      <c r="DO89" s="1"/>
      <c r="DP89" s="1"/>
      <c r="DQ89" s="1"/>
      <c r="DR89" s="1"/>
      <c r="DS89" s="1"/>
      <c r="DT89" s="1"/>
      <c r="DU89" s="1"/>
      <c r="DV89" s="1"/>
      <c r="DW89" s="1"/>
      <c r="DX89" s="1"/>
      <c r="DY89" s="1"/>
      <c r="DZ89" s="1"/>
      <c r="EA89" s="1"/>
      <c r="EB89" s="1"/>
      <c r="EC89" s="1"/>
      <c r="ED89" s="1"/>
      <c r="EE89" s="1"/>
      <c r="EF89" s="1"/>
    </row>
    <row r="90" spans="1:136" s="24" customFormat="1" ht="12.75" customHeight="1">
      <c r="A90" s="119"/>
      <c r="B90" s="119"/>
      <c r="C90" s="119"/>
      <c r="D90" s="119"/>
      <c r="E90" s="119"/>
      <c r="F90" s="119"/>
      <c r="G90" s="119"/>
      <c r="H90" s="119"/>
      <c r="I90" s="119"/>
      <c r="J90" s="119"/>
      <c r="K90" s="119"/>
      <c r="L90" s="119"/>
      <c r="M90" s="119"/>
      <c r="N90" s="119"/>
      <c r="O90" s="119"/>
      <c r="P90" s="119"/>
      <c r="Q90" s="119"/>
      <c r="R90" s="119"/>
      <c r="S90" s="119"/>
      <c r="T90" s="119"/>
      <c r="U90" s="119"/>
      <c r="V90" s="119"/>
      <c r="W90" s="119"/>
      <c r="X90" s="119"/>
      <c r="Y90" s="119"/>
      <c r="Z90" s="119"/>
      <c r="AA90" s="119"/>
      <c r="AB90" s="119"/>
      <c r="AC90" s="119"/>
      <c r="AD90" s="119"/>
      <c r="AE90" s="119"/>
      <c r="AF90" s="119"/>
      <c r="AG90" s="119"/>
      <c r="AH90" s="119"/>
      <c r="AI90" s="119"/>
      <c r="AJ90" s="119"/>
      <c r="AK90" s="119"/>
      <c r="AL90" s="119"/>
      <c r="AM90" s="119"/>
      <c r="AN90" s="119"/>
      <c r="AO90" s="119"/>
      <c r="AP90" s="119"/>
      <c r="AQ90" s="119"/>
      <c r="AR90" s="119"/>
      <c r="AS90" s="119"/>
      <c r="AT90" s="119"/>
      <c r="AU90" s="119"/>
      <c r="AV90" s="119"/>
      <c r="AW90" s="119"/>
      <c r="AX90" s="119"/>
      <c r="AY90" s="119"/>
      <c r="AZ90" s="119"/>
      <c r="BA90" s="119"/>
      <c r="BB90" s="119"/>
      <c r="BC90" s="119"/>
      <c r="BD90" s="119"/>
      <c r="BE90" s="119"/>
      <c r="BF90" s="119"/>
      <c r="BG90" s="119"/>
      <c r="BH90" s="119"/>
      <c r="BI90" s="119"/>
      <c r="BJ90" s="119"/>
      <c r="BK90" s="119"/>
      <c r="BL90" s="119"/>
      <c r="BM90" s="119"/>
      <c r="BN90" s="119"/>
      <c r="BO90" s="119"/>
      <c r="BP90" s="119"/>
      <c r="BQ90" s="119"/>
      <c r="BR90" s="119"/>
      <c r="BS90" s="119"/>
      <c r="BT90" s="119"/>
      <c r="BU90" s="119"/>
      <c r="BV90" s="119"/>
      <c r="BW90" s="119"/>
      <c r="BX90" s="119"/>
      <c r="BY90" s="119"/>
      <c r="BZ90" s="119"/>
      <c r="CA90" s="119"/>
      <c r="CB90" s="119"/>
      <c r="CC90" s="119"/>
      <c r="CD90" s="119"/>
      <c r="CE90" s="119"/>
      <c r="CF90" s="119"/>
      <c r="CG90" s="119"/>
      <c r="CH90" s="119"/>
      <c r="CI90" s="119"/>
      <c r="CJ90" s="119"/>
      <c r="CK90" s="119"/>
      <c r="CL90" s="119"/>
      <c r="CM90" s="119"/>
      <c r="CN90" s="119"/>
      <c r="CO90" s="119"/>
      <c r="CP90" s="119"/>
      <c r="CQ90" s="119"/>
      <c r="CR90" s="119"/>
      <c r="CS90" s="119"/>
      <c r="CT90" s="119"/>
      <c r="CU90" s="119"/>
      <c r="CV90" s="119"/>
      <c r="CW90" s="110"/>
      <c r="CX90" s="89"/>
      <c r="CY90" s="47"/>
      <c r="CZ90" s="47"/>
      <c r="DA90" s="47"/>
      <c r="DB90" s="47"/>
      <c r="DC90" s="89"/>
      <c r="DD90" s="47"/>
      <c r="DE90" s="47"/>
      <c r="DF90" s="47"/>
      <c r="DG90" s="47"/>
      <c r="DH90" s="89"/>
      <c r="DI90" s="47"/>
      <c r="DJ90" s="47"/>
      <c r="DK90" s="47"/>
      <c r="DL90" s="47"/>
      <c r="DM90" s="47"/>
      <c r="DN90" s="47"/>
      <c r="DO90" s="47"/>
      <c r="DP90" s="47"/>
      <c r="DQ90" s="47"/>
      <c r="DR90" s="47"/>
      <c r="DS90" s="47"/>
      <c r="DT90" s="47"/>
      <c r="DU90" s="47"/>
      <c r="DV90" s="47"/>
      <c r="DW90" s="47"/>
      <c r="DX90" s="47"/>
      <c r="DY90" s="47"/>
      <c r="DZ90" s="47"/>
      <c r="EA90" s="47"/>
      <c r="EB90" s="47"/>
      <c r="EC90" s="47"/>
      <c r="ED90" s="47"/>
      <c r="EE90" s="47"/>
      <c r="EF90" s="47"/>
    </row>
    <row r="91" spans="1:136" s="117" customFormat="1" ht="12.75" customHeight="1">
      <c r="A91" s="124" t="s">
        <v>111</v>
      </c>
      <c r="B91" s="124"/>
      <c r="C91" s="124"/>
      <c r="D91" s="124">
        <f>D37+D63+D89</f>
        <v>22287884.436000001</v>
      </c>
      <c r="E91" s="124">
        <f t="shared" ref="E91:BP91" si="112">E37+E63+E89</f>
        <v>423.99599999999998</v>
      </c>
      <c r="F91" s="124">
        <f t="shared" si="112"/>
        <v>276389</v>
      </c>
      <c r="G91" s="124">
        <f t="shared" si="112"/>
        <v>365148</v>
      </c>
      <c r="H91" s="124">
        <f t="shared" si="112"/>
        <v>121350</v>
      </c>
      <c r="I91" s="124">
        <f t="shared" si="112"/>
        <v>2843499.6959457947</v>
      </c>
      <c r="J91" s="124">
        <f t="shared" si="112"/>
        <v>4264135.8170542046</v>
      </c>
      <c r="K91" s="124">
        <f t="shared" si="112"/>
        <v>7107635.5130000003</v>
      </c>
      <c r="L91" s="124">
        <f t="shared" si="112"/>
        <v>184013.87413422499</v>
      </c>
      <c r="M91" s="124">
        <f t="shared" si="112"/>
        <v>135439.12586577501</v>
      </c>
      <c r="N91" s="124">
        <f t="shared" si="112"/>
        <v>319453</v>
      </c>
      <c r="O91" s="124">
        <f t="shared" si="112"/>
        <v>19309.500001200951</v>
      </c>
      <c r="P91" s="124">
        <f t="shared" si="112"/>
        <v>173785.50001080852</v>
      </c>
      <c r="Q91" s="124">
        <f t="shared" si="112"/>
        <v>193095.00001200946</v>
      </c>
      <c r="R91" s="124">
        <f t="shared" si="112"/>
        <v>45627</v>
      </c>
      <c r="S91" s="124">
        <f t="shared" si="112"/>
        <v>23805</v>
      </c>
      <c r="T91" s="124">
        <f t="shared" si="112"/>
        <v>69432</v>
      </c>
      <c r="U91" s="124">
        <f t="shared" si="112"/>
        <v>3946</v>
      </c>
      <c r="V91" s="124">
        <f t="shared" si="112"/>
        <v>128975</v>
      </c>
      <c r="W91" s="124">
        <f t="shared" si="112"/>
        <v>132921</v>
      </c>
      <c r="X91" s="124">
        <f t="shared" si="112"/>
        <v>247977.22200000001</v>
      </c>
      <c r="Y91" s="124">
        <f t="shared" si="112"/>
        <v>474361.685</v>
      </c>
      <c r="Z91" s="124">
        <f t="shared" si="112"/>
        <v>722338.90700000001</v>
      </c>
      <c r="AA91" s="124">
        <f t="shared" si="112"/>
        <v>1166618</v>
      </c>
      <c r="AB91" s="124">
        <f t="shared" si="112"/>
        <v>210712</v>
      </c>
      <c r="AC91" s="124">
        <f t="shared" si="112"/>
        <v>1377330</v>
      </c>
      <c r="AD91" s="124">
        <f t="shared" si="112"/>
        <v>1507.7719999999999</v>
      </c>
      <c r="AE91" s="124">
        <f t="shared" si="112"/>
        <v>4860.7920000000004</v>
      </c>
      <c r="AF91" s="124">
        <f t="shared" si="112"/>
        <v>6368.5640000000003</v>
      </c>
      <c r="AG91" s="124">
        <f t="shared" si="112"/>
        <v>25149.212</v>
      </c>
      <c r="AH91" s="124">
        <f t="shared" si="112"/>
        <v>10053.61</v>
      </c>
      <c r="AI91" s="124">
        <f t="shared" si="112"/>
        <v>2640399.5060000001</v>
      </c>
      <c r="AJ91" s="124">
        <f t="shared" si="112"/>
        <v>2650453.1159999995</v>
      </c>
      <c r="AK91" s="124">
        <f t="shared" si="112"/>
        <v>1074924</v>
      </c>
      <c r="AL91" s="124">
        <f t="shared" si="112"/>
        <v>883303.33548200002</v>
      </c>
      <c r="AM91" s="124">
        <f t="shared" si="112"/>
        <v>14529086.411</v>
      </c>
      <c r="AN91" s="124">
        <f t="shared" si="112"/>
        <v>15412389.746482</v>
      </c>
      <c r="AO91" s="124">
        <f t="shared" si="112"/>
        <v>2387576.5810000002</v>
      </c>
      <c r="AP91" s="124">
        <f t="shared" si="112"/>
        <v>7501689.1909999996</v>
      </c>
      <c r="AQ91" s="124">
        <f t="shared" si="112"/>
        <v>9889265.7719999999</v>
      </c>
      <c r="AR91" s="124">
        <f t="shared" si="112"/>
        <v>351808</v>
      </c>
      <c r="AS91" s="124">
        <f t="shared" si="112"/>
        <v>3389779</v>
      </c>
      <c r="AT91" s="124">
        <f t="shared" si="112"/>
        <v>3741587</v>
      </c>
      <c r="AU91" s="124">
        <f t="shared" si="112"/>
        <v>18588.48</v>
      </c>
      <c r="AV91" s="124">
        <f t="shared" si="112"/>
        <v>402673.51999999996</v>
      </c>
      <c r="AW91" s="124">
        <f t="shared" si="112"/>
        <v>421262</v>
      </c>
      <c r="AX91" s="124">
        <f t="shared" si="112"/>
        <v>100892.73199999999</v>
      </c>
      <c r="AY91" s="124">
        <f t="shared" si="112"/>
        <v>386354.26800000004</v>
      </c>
      <c r="AZ91" s="124">
        <f t="shared" si="112"/>
        <v>487247</v>
      </c>
      <c r="BA91" s="124">
        <f t="shared" si="112"/>
        <v>11405</v>
      </c>
      <c r="BB91" s="124">
        <f t="shared" si="112"/>
        <v>840722</v>
      </c>
      <c r="BC91" s="124">
        <f t="shared" si="112"/>
        <v>852127</v>
      </c>
      <c r="BD91" s="124">
        <f t="shared" si="112"/>
        <v>42720</v>
      </c>
      <c r="BE91" s="124">
        <f t="shared" si="112"/>
        <v>120069.51999999999</v>
      </c>
      <c r="BF91" s="124">
        <f t="shared" si="112"/>
        <v>1509740.48</v>
      </c>
      <c r="BG91" s="124">
        <f t="shared" si="112"/>
        <v>1629810</v>
      </c>
      <c r="BH91" s="124">
        <f t="shared" si="112"/>
        <v>155050</v>
      </c>
      <c r="BI91" s="124">
        <f t="shared" si="112"/>
        <v>11</v>
      </c>
      <c r="BJ91" s="124">
        <f t="shared" si="112"/>
        <v>150000</v>
      </c>
      <c r="BK91" s="124">
        <f t="shared" si="112"/>
        <v>1884.6283987915408</v>
      </c>
      <c r="BL91" s="124">
        <f t="shared" si="112"/>
        <v>24552.371601208459</v>
      </c>
      <c r="BM91" s="124">
        <f t="shared" si="112"/>
        <v>26437</v>
      </c>
      <c r="BN91" s="124">
        <f t="shared" si="112"/>
        <v>1031745</v>
      </c>
      <c r="BO91" s="124">
        <f t="shared" si="112"/>
        <v>39260137</v>
      </c>
      <c r="BP91" s="124">
        <f t="shared" si="112"/>
        <v>40291882</v>
      </c>
      <c r="BQ91" s="124">
        <f t="shared" ref="BQ91:CV91" si="113">BQ37+BQ63+BQ89</f>
        <v>55000</v>
      </c>
      <c r="BR91" s="124">
        <f t="shared" si="113"/>
        <v>90000</v>
      </c>
      <c r="BS91" s="124">
        <f t="shared" si="113"/>
        <v>52142685.490494013</v>
      </c>
      <c r="BT91" s="124">
        <f t="shared" si="113"/>
        <v>57832398.772</v>
      </c>
      <c r="BU91" s="124">
        <f t="shared" si="113"/>
        <v>109975084.26249401</v>
      </c>
      <c r="BV91" s="124">
        <f t="shared" si="113"/>
        <v>109975084.26249401</v>
      </c>
      <c r="BW91" s="124">
        <f t="shared" si="113"/>
        <v>28457051.441563219</v>
      </c>
      <c r="BX91" s="124">
        <f t="shared" si="113"/>
        <v>21020085.330930788</v>
      </c>
      <c r="BY91" s="124">
        <f t="shared" si="113"/>
        <v>2665548.7179999994</v>
      </c>
      <c r="BZ91" s="124">
        <f t="shared" si="113"/>
        <v>52142685.490494013</v>
      </c>
      <c r="CA91" s="124">
        <f t="shared" si="113"/>
        <v>4221739.941398791</v>
      </c>
      <c r="CB91" s="124">
        <f t="shared" si="113"/>
        <v>10960742.83060121</v>
      </c>
      <c r="CC91" s="124">
        <f t="shared" si="113"/>
        <v>42658924.685800605</v>
      </c>
      <c r="CD91" s="124">
        <f t="shared" si="113"/>
        <v>57832398.772</v>
      </c>
      <c r="CE91" s="124">
        <f t="shared" si="113"/>
        <v>32678791.382962011</v>
      </c>
      <c r="CF91" s="124">
        <f t="shared" si="113"/>
        <v>31980828.161531996</v>
      </c>
      <c r="CG91" s="124">
        <f t="shared" si="113"/>
        <v>45324473.403800607</v>
      </c>
      <c r="CH91" s="124">
        <f t="shared" si="113"/>
        <v>109975084.26249401</v>
      </c>
      <c r="CI91" s="124">
        <v>32678791.382962011</v>
      </c>
      <c r="CJ91" s="124">
        <f t="shared" si="113"/>
        <v>77296292.879531994</v>
      </c>
      <c r="CK91" s="99">
        <f>CI91/CH91</f>
        <v>0.29714722750257361</v>
      </c>
      <c r="CL91" s="124">
        <f t="shared" si="113"/>
        <v>31285184.772962011</v>
      </c>
      <c r="CM91" s="124">
        <f t="shared" si="113"/>
        <v>31980828.161532</v>
      </c>
      <c r="CN91" s="124">
        <f t="shared" si="113"/>
        <v>63266012.934494004</v>
      </c>
      <c r="CO91" s="100">
        <f>CL91/CN91</f>
        <v>0.4945022346414476</v>
      </c>
      <c r="CP91" s="124">
        <f t="shared" si="113"/>
        <v>4958526.3420800194</v>
      </c>
      <c r="CQ91" s="124">
        <f t="shared" si="113"/>
        <v>4615147.7349199802</v>
      </c>
      <c r="CR91" s="124">
        <f t="shared" si="113"/>
        <v>9573674.0769999996</v>
      </c>
      <c r="CS91" s="97">
        <f t="shared" si="43"/>
        <v>0.51793348114831794</v>
      </c>
      <c r="CT91" s="124">
        <f t="shared" si="113"/>
        <v>26326658.430881992</v>
      </c>
      <c r="CU91" s="124">
        <f t="shared" si="113"/>
        <v>27365680.42661202</v>
      </c>
      <c r="CV91" s="124">
        <f t="shared" si="113"/>
        <v>53692338.857494012</v>
      </c>
      <c r="CW91" s="100">
        <v>0.318901492864687</v>
      </c>
      <c r="CX91" s="125">
        <f>D91+E91+F91+G91+H91+I91+L91+O91+R91+X91+AA91+AD91+AO91+AR91+AU91+AX91+BA91+BE91+BH91+BK91</f>
        <v>30707023.43748001</v>
      </c>
      <c r="CY91" s="126">
        <f t="shared" ref="CY91" si="114">J91+M91+P91+S91+Y91+AB91+AE91+AP91+AS91+AV91+AY91+BB91+BF91+BI91+BL91</f>
        <v>19342621.750531998</v>
      </c>
      <c r="CZ91" s="126">
        <f>SUM(CX91:CY91)</f>
        <v>50049645.188012004</v>
      </c>
      <c r="DA91" s="98">
        <f t="array" ref="DA91:DB91">CX91:CY91/CZ91</f>
        <v>0.61353129122351946</v>
      </c>
      <c r="DB91" s="98">
        <v>0.38646870877648065</v>
      </c>
      <c r="DC91" s="125">
        <f t="shared" si="78"/>
        <v>1971767.9454820007</v>
      </c>
      <c r="DD91" s="126">
        <f>CJ91-CY91</f>
        <v>57953671.128999993</v>
      </c>
      <c r="DE91" s="126">
        <f>SUM(DC91:DD91)</f>
        <v>59925439.074481994</v>
      </c>
      <c r="DF91" s="98">
        <f t="array" ref="DF91:DG91">DC91:DD91/DE91</f>
        <v>3.2903687915098435E-2</v>
      </c>
      <c r="DG91" s="98">
        <v>0.96709631208490154</v>
      </c>
      <c r="DH91" s="125">
        <f>CX91+DC91</f>
        <v>32678791.382962011</v>
      </c>
      <c r="DI91" s="126">
        <f>CY91+DD91</f>
        <v>77296292.879531994</v>
      </c>
      <c r="DJ91" s="126">
        <f>SUM(DH91:DI91)</f>
        <v>109975084.262494</v>
      </c>
      <c r="DK91" s="98">
        <f t="array" ref="DK91:DL91">DH91:DI91/DJ91</f>
        <v>0.29714722750257366</v>
      </c>
      <c r="DL91" s="98">
        <v>0.70285277249742639</v>
      </c>
      <c r="DM91" s="1"/>
      <c r="DN91" s="1"/>
      <c r="DO91" s="1"/>
      <c r="DP91" s="1"/>
      <c r="DQ91" s="1"/>
      <c r="DR91" s="1"/>
      <c r="DS91" s="1"/>
      <c r="DT91" s="1"/>
      <c r="DU91" s="1"/>
      <c r="DV91" s="1"/>
      <c r="DW91" s="1"/>
      <c r="DX91" s="1"/>
      <c r="DY91" s="1"/>
      <c r="DZ91" s="1"/>
      <c r="EA91" s="1"/>
      <c r="EB91" s="1"/>
      <c r="EC91" s="1"/>
      <c r="ED91" s="1"/>
      <c r="EE91" s="1"/>
      <c r="EF91" s="1"/>
    </row>
    <row r="92" spans="1:136" s="117" customFormat="1" ht="12.75" customHeight="1">
      <c r="A92" s="13"/>
      <c r="B92" s="84"/>
      <c r="C92" s="84"/>
      <c r="D92" s="73"/>
      <c r="E92" s="29"/>
      <c r="F92" s="29"/>
      <c r="G92" s="29"/>
      <c r="H92" s="28"/>
      <c r="I92" s="28"/>
      <c r="J92" s="28"/>
      <c r="K92" s="28"/>
      <c r="L92" s="28"/>
      <c r="M92" s="28"/>
      <c r="N92" s="28"/>
      <c r="O92" s="29"/>
      <c r="P92" s="29"/>
      <c r="Q92" s="29"/>
      <c r="R92" s="29"/>
      <c r="S92" s="29"/>
      <c r="T92" s="29"/>
      <c r="U92" s="29"/>
      <c r="V92" s="29"/>
      <c r="W92" s="29"/>
      <c r="X92" s="29"/>
      <c r="Y92" s="29"/>
      <c r="Z92" s="29"/>
      <c r="AA92" s="30"/>
      <c r="AB92" s="31"/>
      <c r="AC92" s="28"/>
      <c r="AD92" s="29"/>
      <c r="AE92" s="29"/>
      <c r="AF92" s="29"/>
      <c r="AG92" s="29"/>
      <c r="AH92" s="29"/>
      <c r="AI92" s="29"/>
      <c r="AJ92" s="29"/>
      <c r="AK92" s="71"/>
      <c r="AL92" s="32"/>
      <c r="AM92" s="29"/>
      <c r="AN92" s="33"/>
      <c r="AO92" s="73"/>
      <c r="AP92" s="28"/>
      <c r="AQ92" s="28"/>
      <c r="AR92" s="34"/>
      <c r="AS92" s="28"/>
      <c r="AT92" s="28"/>
      <c r="AU92" s="28"/>
      <c r="AV92" s="28"/>
      <c r="AW92" s="28"/>
      <c r="AX92" s="30"/>
      <c r="AY92" s="35"/>
      <c r="AZ92" s="35"/>
      <c r="BA92" s="29"/>
      <c r="BB92" s="28"/>
      <c r="BC92" s="28"/>
      <c r="BD92" s="29"/>
      <c r="BE92" s="28"/>
      <c r="BF92" s="28"/>
      <c r="BG92" s="28"/>
      <c r="BH92" s="28"/>
      <c r="BI92" s="29"/>
      <c r="BJ92" s="28"/>
      <c r="BK92" s="36"/>
      <c r="BL92" s="36"/>
      <c r="BM92" s="36"/>
      <c r="BN92" s="31"/>
      <c r="BO92" s="30"/>
      <c r="BP92" s="28"/>
      <c r="BQ92" s="29"/>
      <c r="BR92" s="28"/>
      <c r="BS92" s="73"/>
      <c r="BT92" s="28"/>
      <c r="BU92" s="28"/>
      <c r="BV92" s="48"/>
      <c r="BW92" s="68"/>
      <c r="BX92" s="5"/>
      <c r="BY92" s="18"/>
      <c r="BZ92" s="5"/>
      <c r="CA92" s="68"/>
      <c r="CB92" s="5"/>
      <c r="CC92" s="5"/>
      <c r="CD92" s="5"/>
      <c r="CE92" s="68"/>
      <c r="CF92" s="5"/>
      <c r="CG92" s="5"/>
      <c r="CH92" s="87"/>
      <c r="CI92" s="68"/>
      <c r="CJ92" s="48"/>
      <c r="CK92" s="48"/>
      <c r="CL92" s="66"/>
      <c r="CM92" s="41"/>
      <c r="CN92" s="41"/>
      <c r="CO92" s="41"/>
      <c r="CP92" s="66"/>
      <c r="CQ92" s="41"/>
      <c r="CR92" s="41"/>
      <c r="CS92" s="42"/>
      <c r="CT92" s="67"/>
      <c r="CU92" s="42"/>
      <c r="CV92" s="42"/>
      <c r="CW92" s="78"/>
      <c r="CX92" s="21"/>
      <c r="CY92" s="1"/>
      <c r="CZ92" s="1"/>
      <c r="DA92" s="1"/>
      <c r="DB92" s="1"/>
      <c r="DC92" s="21"/>
      <c r="DD92" s="1"/>
      <c r="DE92" s="1"/>
      <c r="DF92" s="1"/>
      <c r="DG92" s="1"/>
      <c r="DH92" s="21"/>
      <c r="DI92" s="1"/>
      <c r="DJ92" s="1"/>
      <c r="DK92" s="1"/>
      <c r="DL92" s="1"/>
      <c r="DM92" s="1"/>
      <c r="DN92" s="1"/>
      <c r="DO92" s="1"/>
      <c r="DP92" s="1"/>
      <c r="DQ92" s="1"/>
      <c r="DR92" s="1"/>
      <c r="DS92" s="1"/>
      <c r="DT92" s="1"/>
      <c r="DU92" s="1"/>
      <c r="DV92" s="1"/>
      <c r="DW92" s="1"/>
      <c r="DX92" s="1"/>
      <c r="DY92" s="1"/>
      <c r="DZ92" s="1"/>
      <c r="EA92" s="1"/>
      <c r="EB92" s="1"/>
      <c r="EC92" s="1"/>
      <c r="ED92" s="1"/>
      <c r="EE92" s="1"/>
      <c r="EF92" s="1"/>
    </row>
    <row r="93" spans="1:136" s="24" customFormat="1" ht="12.75" customHeight="1">
      <c r="A93" s="82"/>
      <c r="B93" s="83"/>
      <c r="C93" s="83"/>
      <c r="D93" s="74"/>
      <c r="E93" s="45"/>
      <c r="F93" s="45"/>
      <c r="G93" s="45"/>
      <c r="H93" s="45"/>
      <c r="I93" s="45"/>
      <c r="J93" s="45"/>
      <c r="K93" s="45"/>
      <c r="L93" s="47"/>
      <c r="M93" s="45"/>
      <c r="N93" s="45"/>
      <c r="O93" s="45"/>
      <c r="P93" s="45"/>
      <c r="Q93" s="45"/>
      <c r="R93" s="45"/>
      <c r="S93" s="45"/>
      <c r="T93" s="45"/>
      <c r="U93" s="45"/>
      <c r="V93" s="45"/>
      <c r="W93" s="45"/>
      <c r="X93" s="45"/>
      <c r="Y93" s="45"/>
      <c r="Z93" s="45"/>
      <c r="AA93" s="49"/>
      <c r="AB93" s="49"/>
      <c r="AC93" s="45"/>
      <c r="AD93" s="45"/>
      <c r="AE93" s="45"/>
      <c r="AF93" s="45"/>
      <c r="AG93" s="45"/>
      <c r="AH93" s="45"/>
      <c r="AI93" s="45"/>
      <c r="AJ93" s="45"/>
      <c r="AK93" s="74"/>
      <c r="AL93" s="53"/>
      <c r="AM93" s="45"/>
      <c r="AN93" s="55"/>
      <c r="AO93" s="76"/>
      <c r="AP93" s="25"/>
      <c r="AQ93" s="17"/>
      <c r="AR93" s="51"/>
      <c r="AS93" s="45"/>
      <c r="AT93" s="45"/>
      <c r="AU93" s="45"/>
      <c r="AV93" s="45"/>
      <c r="AW93" s="45"/>
      <c r="AX93" s="4"/>
      <c r="AY93" s="15"/>
      <c r="AZ93" s="15"/>
      <c r="BA93" s="14"/>
      <c r="BB93" s="20"/>
      <c r="BC93" s="20"/>
      <c r="BD93" s="45"/>
      <c r="BE93" s="45"/>
      <c r="BF93" s="45"/>
      <c r="BG93" s="45"/>
      <c r="BH93" s="14"/>
      <c r="BI93" s="45"/>
      <c r="BJ93" s="14"/>
      <c r="BK93" s="16"/>
      <c r="BL93" s="16"/>
      <c r="BM93" s="16"/>
      <c r="BN93" s="17"/>
      <c r="BO93" s="17"/>
      <c r="BP93" s="14"/>
      <c r="BQ93" s="45"/>
      <c r="BR93" s="14"/>
      <c r="BS93" s="72"/>
      <c r="BT93" s="14"/>
      <c r="BU93" s="14"/>
      <c r="BV93" s="48"/>
      <c r="BW93" s="87"/>
      <c r="BX93" s="48"/>
      <c r="BY93" s="49"/>
      <c r="BZ93" s="48"/>
      <c r="CA93" s="87" t="s">
        <v>115</v>
      </c>
      <c r="CB93" s="49"/>
      <c r="CC93" s="48"/>
      <c r="CD93" s="48"/>
      <c r="CE93" s="87"/>
      <c r="CF93" s="48"/>
      <c r="CG93" s="48"/>
      <c r="CH93" s="87"/>
      <c r="CI93" s="48"/>
      <c r="CJ93" s="45"/>
      <c r="CK93" s="48"/>
      <c r="CL93" s="88"/>
      <c r="CM93" s="44"/>
      <c r="CN93" s="44"/>
      <c r="CO93" s="44"/>
      <c r="CP93" s="88"/>
      <c r="CQ93" s="52"/>
      <c r="CR93" s="52"/>
      <c r="CS93" s="110"/>
      <c r="CT93" s="88"/>
      <c r="CU93" s="52"/>
      <c r="CV93" s="52"/>
      <c r="CW93" s="110"/>
      <c r="CX93" s="89"/>
      <c r="CY93" s="47"/>
      <c r="CZ93" s="47"/>
      <c r="DA93" s="47"/>
      <c r="DB93" s="47"/>
      <c r="DC93" s="89"/>
      <c r="DD93" s="47"/>
      <c r="DE93" s="47"/>
      <c r="DF93" s="47"/>
      <c r="DG93" s="47"/>
      <c r="DH93" s="89"/>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row>
    <row r="94" spans="1:136" s="116" customFormat="1" ht="15" customHeight="1">
      <c r="A94" s="104" t="s">
        <v>150</v>
      </c>
      <c r="B94" s="103"/>
      <c r="C94" s="103"/>
      <c r="D94" s="112"/>
      <c r="E94" s="103"/>
      <c r="F94" s="103"/>
      <c r="G94" s="103"/>
      <c r="H94" s="103"/>
      <c r="I94" s="103"/>
      <c r="J94" s="103"/>
      <c r="K94" s="103"/>
      <c r="L94" s="103"/>
      <c r="M94" s="103"/>
      <c r="N94" s="103"/>
      <c r="O94" s="103"/>
      <c r="P94" s="103"/>
      <c r="Q94" s="103"/>
      <c r="R94" s="103"/>
      <c r="S94" s="103"/>
      <c r="T94" s="103"/>
      <c r="U94" s="103"/>
      <c r="V94" s="103"/>
      <c r="W94" s="103"/>
      <c r="X94" s="103"/>
      <c r="Y94" s="103"/>
      <c r="Z94" s="103"/>
      <c r="AA94" s="103"/>
      <c r="AB94" s="103"/>
      <c r="AC94" s="103"/>
      <c r="AD94" s="103"/>
      <c r="AE94" s="103"/>
      <c r="AF94" s="103"/>
      <c r="AG94" s="103"/>
      <c r="AH94" s="103"/>
      <c r="AI94" s="103"/>
      <c r="AJ94" s="103"/>
      <c r="AK94" s="112"/>
      <c r="AL94" s="103"/>
      <c r="AM94" s="103"/>
      <c r="AN94" s="103"/>
      <c r="AO94" s="112"/>
      <c r="AP94" s="103"/>
      <c r="AQ94" s="103"/>
      <c r="AR94" s="103"/>
      <c r="AS94" s="103"/>
      <c r="AT94" s="103"/>
      <c r="AU94" s="103"/>
      <c r="AV94" s="103"/>
      <c r="AW94" s="103"/>
      <c r="AX94" s="103"/>
      <c r="AY94" s="103"/>
      <c r="AZ94" s="103"/>
      <c r="BA94" s="103"/>
      <c r="BB94" s="103"/>
      <c r="BC94" s="103"/>
      <c r="BD94" s="103"/>
      <c r="BE94" s="103"/>
      <c r="BF94" s="103"/>
      <c r="BG94" s="103"/>
      <c r="BH94" s="103"/>
      <c r="BI94" s="103"/>
      <c r="BJ94" s="103"/>
      <c r="BK94" s="103"/>
      <c r="BL94" s="103"/>
      <c r="BM94" s="103"/>
      <c r="BN94" s="103"/>
      <c r="BO94" s="103"/>
      <c r="BP94" s="103"/>
      <c r="BQ94" s="103"/>
      <c r="BR94" s="103"/>
      <c r="BS94" s="112"/>
      <c r="BT94" s="103"/>
      <c r="BU94" s="103"/>
      <c r="BV94" s="103"/>
      <c r="BW94" s="112"/>
      <c r="BX94" s="103"/>
      <c r="BY94" s="103"/>
      <c r="BZ94" s="103"/>
      <c r="CA94" s="89"/>
      <c r="CB94" s="47"/>
      <c r="CC94" s="47"/>
      <c r="CD94" s="47"/>
      <c r="CE94" s="89"/>
      <c r="CF94" s="47"/>
      <c r="CG94" s="47"/>
      <c r="CH94" s="89"/>
      <c r="CI94" s="86"/>
      <c r="CJ94" s="86"/>
      <c r="CK94" s="86"/>
      <c r="CL94" s="89"/>
      <c r="CM94" s="86"/>
      <c r="CN94" s="86"/>
      <c r="CO94" s="86"/>
      <c r="CP94" s="89"/>
      <c r="CQ94" s="101"/>
      <c r="CR94" s="113"/>
      <c r="CS94" s="47"/>
      <c r="CT94" s="89"/>
      <c r="CU94" s="47"/>
      <c r="CV94" s="47"/>
      <c r="CW94" s="47"/>
      <c r="CX94" s="89"/>
      <c r="CY94" s="47"/>
      <c r="CZ94" s="47"/>
      <c r="DA94" s="47"/>
      <c r="DB94" s="47"/>
      <c r="DC94" s="89"/>
      <c r="DD94" s="47"/>
      <c r="DE94" s="47"/>
      <c r="DF94" s="47"/>
      <c r="DG94" s="47"/>
      <c r="DH94" s="89"/>
      <c r="DI94" s="47"/>
      <c r="DJ94" s="47"/>
      <c r="DK94" s="47"/>
      <c r="DL94" s="47"/>
      <c r="DM94" s="47"/>
      <c r="DN94" s="47"/>
      <c r="DO94" s="47"/>
      <c r="DP94" s="47"/>
      <c r="DQ94" s="47"/>
      <c r="DR94" s="47"/>
      <c r="DS94" s="47"/>
      <c r="DT94" s="47"/>
      <c r="DU94" s="47"/>
      <c r="DV94" s="47"/>
      <c r="DW94" s="47"/>
      <c r="DX94" s="47"/>
      <c r="DY94" s="47"/>
      <c r="DZ94" s="47"/>
      <c r="EA94" s="47"/>
      <c r="EB94" s="47"/>
      <c r="EC94" s="47"/>
      <c r="ED94" s="47"/>
      <c r="EE94" s="47"/>
      <c r="EF94" s="47"/>
    </row>
    <row r="95" spans="1:136" s="116" customFormat="1" ht="15" customHeight="1">
      <c r="A95" s="104"/>
      <c r="B95" s="103"/>
      <c r="C95" s="103"/>
      <c r="D95" s="112"/>
      <c r="E95" s="103"/>
      <c r="F95" s="103"/>
      <c r="G95" s="103"/>
      <c r="H95" s="103"/>
      <c r="I95" s="103"/>
      <c r="J95" s="103"/>
      <c r="K95" s="103"/>
      <c r="L95" s="103"/>
      <c r="M95" s="103"/>
      <c r="N95" s="103"/>
      <c r="O95" s="103"/>
      <c r="P95" s="103"/>
      <c r="Q95" s="103"/>
      <c r="R95" s="103"/>
      <c r="S95" s="103"/>
      <c r="T95" s="103"/>
      <c r="U95" s="103"/>
      <c r="V95" s="103"/>
      <c r="W95" s="103"/>
      <c r="X95" s="103"/>
      <c r="Y95" s="103"/>
      <c r="Z95" s="103"/>
      <c r="AA95" s="103"/>
      <c r="AB95" s="103"/>
      <c r="AC95" s="103"/>
      <c r="AD95" s="103"/>
      <c r="AE95" s="103"/>
      <c r="AF95" s="103"/>
      <c r="AG95" s="103"/>
      <c r="AH95" s="103"/>
      <c r="AI95" s="103"/>
      <c r="AJ95" s="103"/>
      <c r="AK95" s="112"/>
      <c r="AL95" s="103"/>
      <c r="AM95" s="103"/>
      <c r="AN95" s="103"/>
      <c r="AO95" s="112"/>
      <c r="AP95" s="103"/>
      <c r="AQ95" s="103"/>
      <c r="AR95" s="103"/>
      <c r="AS95" s="103"/>
      <c r="AT95" s="103"/>
      <c r="AU95" s="103"/>
      <c r="AV95" s="103"/>
      <c r="AW95" s="103"/>
      <c r="AX95" s="103"/>
      <c r="AY95" s="103"/>
      <c r="AZ95" s="103"/>
      <c r="BA95" s="103"/>
      <c r="BB95" s="103"/>
      <c r="BC95" s="103"/>
      <c r="BD95" s="103"/>
      <c r="BE95" s="103"/>
      <c r="BF95" s="103"/>
      <c r="BG95" s="103"/>
      <c r="BH95" s="103"/>
      <c r="BI95" s="103"/>
      <c r="BJ95" s="103"/>
      <c r="BK95" s="103"/>
      <c r="BL95" s="103"/>
      <c r="BM95" s="103"/>
      <c r="BN95" s="103"/>
      <c r="BO95" s="103"/>
      <c r="BP95" s="103"/>
      <c r="BQ95" s="103"/>
      <c r="BR95" s="103"/>
      <c r="BS95" s="112"/>
      <c r="BT95" s="103"/>
      <c r="BU95" s="103"/>
      <c r="BV95" s="103"/>
      <c r="BW95" s="112"/>
      <c r="BX95" s="103"/>
      <c r="BY95" s="103"/>
      <c r="BZ95" s="103"/>
      <c r="CA95" s="89"/>
      <c r="CB95" s="47"/>
      <c r="CC95" s="47"/>
      <c r="CD95" s="47"/>
      <c r="CE95" s="89"/>
      <c r="CF95" s="47"/>
      <c r="CG95" s="47"/>
      <c r="CH95" s="89"/>
      <c r="CI95" s="86"/>
      <c r="CJ95" s="86"/>
      <c r="CK95" s="86"/>
      <c r="CL95" s="89"/>
      <c r="CM95" s="86"/>
      <c r="CN95" s="86"/>
      <c r="CO95" s="86"/>
      <c r="CP95" s="89"/>
      <c r="CQ95" s="86"/>
      <c r="CR95" s="113"/>
      <c r="CS95" s="47"/>
      <c r="CT95" s="89"/>
      <c r="CU95" s="47"/>
      <c r="CV95" s="47"/>
      <c r="CW95" s="47"/>
      <c r="CX95" s="89"/>
      <c r="CY95" s="47"/>
      <c r="CZ95" s="47"/>
      <c r="DA95" s="47"/>
      <c r="DB95" s="47"/>
      <c r="DC95" s="89"/>
      <c r="DD95" s="47"/>
      <c r="DE95" s="47"/>
      <c r="DF95" s="47"/>
      <c r="DG95" s="47"/>
      <c r="DH95" s="89"/>
      <c r="DI95" s="47"/>
      <c r="DJ95" s="47"/>
      <c r="DK95" s="47"/>
      <c r="DL95" s="47"/>
      <c r="DM95" s="47"/>
      <c r="DN95" s="47"/>
      <c r="DO95" s="47"/>
      <c r="DP95" s="47"/>
      <c r="DQ95" s="47"/>
      <c r="DR95" s="47"/>
      <c r="DS95" s="47"/>
      <c r="DT95" s="47"/>
      <c r="DU95" s="47"/>
      <c r="DV95" s="47"/>
      <c r="DW95" s="47"/>
      <c r="DX95" s="47"/>
      <c r="DY95" s="47"/>
      <c r="DZ95" s="47"/>
      <c r="EA95" s="47"/>
      <c r="EB95" s="47"/>
      <c r="EC95" s="47"/>
      <c r="ED95" s="47"/>
      <c r="EE95" s="47"/>
      <c r="EF95" s="47"/>
    </row>
    <row r="96" spans="1:136" s="24" customFormat="1" ht="14.25" customHeight="1">
      <c r="A96" s="47"/>
      <c r="B96" s="79"/>
      <c r="C96" s="47"/>
      <c r="D96" s="106">
        <v>1</v>
      </c>
      <c r="E96" s="107">
        <v>2</v>
      </c>
      <c r="F96" s="107">
        <v>3</v>
      </c>
      <c r="G96" s="107">
        <v>4</v>
      </c>
      <c r="H96" s="107">
        <v>5</v>
      </c>
      <c r="I96" s="107">
        <v>6</v>
      </c>
      <c r="J96" s="107">
        <v>7</v>
      </c>
      <c r="K96" s="107">
        <v>8</v>
      </c>
      <c r="L96" s="107">
        <v>9</v>
      </c>
      <c r="M96" s="107">
        <v>10</v>
      </c>
      <c r="N96" s="107">
        <v>11</v>
      </c>
      <c r="O96" s="107">
        <v>12</v>
      </c>
      <c r="P96" s="107">
        <v>13</v>
      </c>
      <c r="Q96" s="107">
        <v>14</v>
      </c>
      <c r="R96" s="107">
        <v>15</v>
      </c>
      <c r="S96" s="107">
        <v>16</v>
      </c>
      <c r="T96" s="107">
        <v>17</v>
      </c>
      <c r="U96" s="107">
        <v>18</v>
      </c>
      <c r="V96" s="107">
        <v>19</v>
      </c>
      <c r="W96" s="107">
        <v>20</v>
      </c>
      <c r="X96" s="107">
        <v>21</v>
      </c>
      <c r="Y96" s="107">
        <v>22</v>
      </c>
      <c r="Z96" s="107">
        <v>23</v>
      </c>
      <c r="AA96" s="107">
        <v>24</v>
      </c>
      <c r="AB96" s="107">
        <v>25</v>
      </c>
      <c r="AC96" s="107">
        <v>26</v>
      </c>
      <c r="AD96" s="107">
        <v>27</v>
      </c>
      <c r="AE96" s="107">
        <v>28</v>
      </c>
      <c r="AF96" s="107">
        <v>29</v>
      </c>
      <c r="AG96" s="107">
        <v>30</v>
      </c>
      <c r="AH96" s="107">
        <v>31</v>
      </c>
      <c r="AI96" s="107">
        <v>32</v>
      </c>
      <c r="AJ96" s="107">
        <v>33</v>
      </c>
      <c r="AK96" s="106">
        <v>34</v>
      </c>
      <c r="AL96" s="107">
        <v>35</v>
      </c>
      <c r="AM96" s="107">
        <v>36</v>
      </c>
      <c r="AN96" s="107">
        <v>37</v>
      </c>
      <c r="AO96" s="106">
        <v>38</v>
      </c>
      <c r="AP96" s="107">
        <v>39</v>
      </c>
      <c r="AQ96" s="107">
        <v>40</v>
      </c>
      <c r="AR96" s="107">
        <v>41</v>
      </c>
      <c r="AS96" s="107">
        <v>42</v>
      </c>
      <c r="AT96" s="107">
        <v>43</v>
      </c>
      <c r="AU96" s="107">
        <v>44</v>
      </c>
      <c r="AV96" s="107">
        <v>45</v>
      </c>
      <c r="AW96" s="107">
        <v>46</v>
      </c>
      <c r="AX96" s="107">
        <v>47</v>
      </c>
      <c r="AY96" s="107">
        <v>48</v>
      </c>
      <c r="AZ96" s="107">
        <v>49</v>
      </c>
      <c r="BA96" s="107">
        <v>50</v>
      </c>
      <c r="BB96" s="107">
        <v>51</v>
      </c>
      <c r="BC96" s="107">
        <v>52</v>
      </c>
      <c r="BD96" s="107">
        <v>53</v>
      </c>
      <c r="BE96" s="107">
        <v>54</v>
      </c>
      <c r="BF96" s="107">
        <v>55</v>
      </c>
      <c r="BG96" s="107">
        <v>56</v>
      </c>
      <c r="BH96" s="107">
        <v>57</v>
      </c>
      <c r="BI96" s="107">
        <v>58</v>
      </c>
      <c r="BJ96" s="107">
        <v>59</v>
      </c>
      <c r="BK96" s="107">
        <v>60</v>
      </c>
      <c r="BL96" s="107">
        <v>61</v>
      </c>
      <c r="BM96" s="107">
        <v>62</v>
      </c>
      <c r="BN96" s="107">
        <v>63</v>
      </c>
      <c r="BO96" s="107">
        <v>64</v>
      </c>
      <c r="BP96" s="107">
        <v>65</v>
      </c>
      <c r="BQ96" s="107">
        <v>66</v>
      </c>
      <c r="BR96" s="107">
        <v>67</v>
      </c>
      <c r="BS96" s="106">
        <v>68</v>
      </c>
      <c r="BT96" s="107">
        <v>69</v>
      </c>
      <c r="BU96" s="107">
        <v>70</v>
      </c>
      <c r="BV96" s="107">
        <v>71</v>
      </c>
      <c r="BW96" s="106">
        <v>72</v>
      </c>
      <c r="BX96" s="107">
        <v>73</v>
      </c>
      <c r="BY96" s="107">
        <v>74</v>
      </c>
      <c r="BZ96" s="107">
        <v>75</v>
      </c>
      <c r="CA96" s="106">
        <v>76</v>
      </c>
      <c r="CB96" s="107">
        <v>77</v>
      </c>
      <c r="CC96" s="107">
        <v>78</v>
      </c>
      <c r="CD96" s="107">
        <v>79</v>
      </c>
      <c r="CE96" s="106">
        <v>80</v>
      </c>
      <c r="CF96" s="107">
        <v>81</v>
      </c>
      <c r="CG96" s="107">
        <v>82</v>
      </c>
      <c r="CH96" s="106">
        <v>83</v>
      </c>
      <c r="CI96" s="107">
        <v>84</v>
      </c>
      <c r="CJ96" s="107">
        <v>85</v>
      </c>
      <c r="CK96" s="107">
        <v>86</v>
      </c>
      <c r="CL96" s="106">
        <v>87</v>
      </c>
      <c r="CM96" s="107">
        <v>88</v>
      </c>
      <c r="CN96" s="107">
        <v>89</v>
      </c>
      <c r="CO96" s="107">
        <v>90</v>
      </c>
      <c r="CP96" s="106">
        <v>91</v>
      </c>
      <c r="CQ96" s="107">
        <v>92</v>
      </c>
      <c r="CR96" s="107">
        <v>93</v>
      </c>
      <c r="CS96" s="107">
        <v>94</v>
      </c>
      <c r="CT96" s="106">
        <v>95</v>
      </c>
      <c r="CU96" s="107">
        <v>96</v>
      </c>
      <c r="CV96" s="107">
        <v>97</v>
      </c>
      <c r="CW96" s="107">
        <v>98</v>
      </c>
      <c r="CX96" s="106">
        <v>99</v>
      </c>
      <c r="CY96" s="107">
        <v>100</v>
      </c>
      <c r="CZ96" s="107">
        <v>101</v>
      </c>
      <c r="DA96" s="107">
        <v>102</v>
      </c>
      <c r="DB96" s="107">
        <v>103</v>
      </c>
      <c r="DC96" s="106">
        <v>104</v>
      </c>
      <c r="DD96" s="107">
        <v>105</v>
      </c>
      <c r="DE96" s="107">
        <v>106</v>
      </c>
      <c r="DF96" s="107">
        <v>107</v>
      </c>
      <c r="DG96" s="107">
        <v>108</v>
      </c>
      <c r="DH96" s="106">
        <v>109</v>
      </c>
      <c r="DI96" s="107">
        <v>110</v>
      </c>
      <c r="DJ96" s="107">
        <v>111</v>
      </c>
      <c r="DK96" s="107">
        <v>112</v>
      </c>
      <c r="DL96" s="107">
        <v>113</v>
      </c>
      <c r="DM96" s="47"/>
      <c r="DN96" s="47"/>
      <c r="DO96" s="47"/>
      <c r="DP96" s="47"/>
      <c r="DQ96" s="47"/>
      <c r="DR96" s="47"/>
      <c r="DS96" s="47"/>
      <c r="DT96" s="47"/>
      <c r="DU96" s="47"/>
      <c r="DV96" s="47"/>
      <c r="DW96" s="47"/>
      <c r="DX96" s="47"/>
      <c r="DY96" s="47"/>
      <c r="DZ96" s="47"/>
      <c r="EA96" s="47"/>
      <c r="EB96" s="47"/>
      <c r="EC96" s="47"/>
      <c r="ED96" s="47"/>
      <c r="EE96" s="47"/>
      <c r="EF96" s="47"/>
    </row>
    <row r="97" spans="1:136" s="24" customFormat="1" ht="12.75" customHeight="1">
      <c r="A97" s="80"/>
      <c r="B97" s="79"/>
      <c r="C97" s="47"/>
      <c r="D97" s="7" t="s">
        <v>121</v>
      </c>
      <c r="E97" s="57"/>
      <c r="F97" s="57"/>
      <c r="G97" s="105"/>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7" t="s">
        <v>143</v>
      </c>
      <c r="AL97" s="79"/>
      <c r="AM97" s="57"/>
      <c r="AN97" s="47"/>
      <c r="AO97" s="108"/>
      <c r="AP97" s="47"/>
      <c r="AQ97" s="8"/>
      <c r="AR97" s="8" t="s">
        <v>147</v>
      </c>
      <c r="AS97" s="57"/>
      <c r="AT97" s="57"/>
      <c r="AU97" s="57"/>
      <c r="AV97" s="57"/>
      <c r="AW97" s="57"/>
      <c r="AX97" s="57"/>
      <c r="AY97" s="57"/>
      <c r="AZ97" s="57"/>
      <c r="BA97" s="57"/>
      <c r="BB97" s="57"/>
      <c r="BC97" s="57"/>
      <c r="BD97" s="57"/>
      <c r="BE97" s="57"/>
      <c r="BF97" s="57"/>
      <c r="BG97" s="57"/>
      <c r="BH97" s="57"/>
      <c r="BI97" s="57"/>
      <c r="BJ97" s="57"/>
      <c r="BK97" s="57"/>
      <c r="BL97" s="57"/>
      <c r="BM97" s="57"/>
      <c r="BN97" s="57"/>
      <c r="BO97" s="57"/>
      <c r="BP97" s="57"/>
      <c r="BQ97" s="57"/>
      <c r="BR97" s="57"/>
      <c r="BS97" s="7" t="s">
        <v>123</v>
      </c>
      <c r="BT97" s="7"/>
      <c r="BU97" s="7"/>
      <c r="BV97" s="103"/>
      <c r="BW97" s="7" t="s">
        <v>124</v>
      </c>
      <c r="BX97" s="47"/>
      <c r="BY97" s="47"/>
      <c r="BZ97" s="47"/>
      <c r="CA97" s="7" t="s">
        <v>125</v>
      </c>
      <c r="CB97" s="8"/>
      <c r="CC97" s="47"/>
      <c r="CD97" s="47"/>
      <c r="CE97" s="21" t="s">
        <v>116</v>
      </c>
      <c r="CF97" s="47"/>
      <c r="CG97" s="47"/>
      <c r="CH97" s="21" t="s">
        <v>117</v>
      </c>
      <c r="CI97" s="1"/>
      <c r="CJ97" s="1"/>
      <c r="CK97" s="1"/>
      <c r="CL97" s="21" t="s">
        <v>118</v>
      </c>
      <c r="CM97" s="47"/>
      <c r="CN97" s="47"/>
      <c r="CO97" s="47"/>
      <c r="CP97" s="21" t="s">
        <v>119</v>
      </c>
      <c r="CQ97" s="86"/>
      <c r="CR97" s="86"/>
      <c r="CS97" s="86"/>
      <c r="CT97" s="21" t="s">
        <v>120</v>
      </c>
      <c r="CU97" s="86"/>
      <c r="CV97" s="86"/>
      <c r="CW97" s="86"/>
      <c r="CX97" s="21" t="s">
        <v>145</v>
      </c>
      <c r="CY97" s="47"/>
      <c r="CZ97" s="47"/>
      <c r="DA97" s="47"/>
      <c r="DB97" s="47"/>
      <c r="DC97" s="89"/>
      <c r="DD97" s="47"/>
      <c r="DE97" s="47"/>
      <c r="DF97" s="47"/>
      <c r="DG97" s="47"/>
      <c r="DH97" s="89"/>
      <c r="DI97" s="47"/>
      <c r="DJ97" s="47"/>
      <c r="DK97" s="47"/>
      <c r="DL97" s="47"/>
      <c r="DM97" s="47"/>
      <c r="DN97" s="47"/>
      <c r="DO97" s="47"/>
      <c r="DP97" s="47"/>
      <c r="DQ97" s="47"/>
      <c r="DR97" s="47"/>
      <c r="DS97" s="47"/>
      <c r="DT97" s="47"/>
      <c r="DU97" s="47"/>
      <c r="DV97" s="47"/>
      <c r="DW97" s="47"/>
      <c r="DX97" s="47"/>
      <c r="DY97" s="47"/>
      <c r="DZ97" s="47"/>
      <c r="EA97" s="47"/>
      <c r="EB97" s="47"/>
      <c r="EC97" s="47"/>
      <c r="ED97" s="47"/>
      <c r="EE97" s="47"/>
      <c r="EF97" s="47"/>
    </row>
    <row r="98" spans="1:136" s="24" customFormat="1" ht="85.2" customHeight="1">
      <c r="A98" s="81" t="s">
        <v>26</v>
      </c>
      <c r="B98" s="81" t="s">
        <v>52</v>
      </c>
      <c r="C98" s="81" t="s">
        <v>62</v>
      </c>
      <c r="D98" s="94" t="s">
        <v>7</v>
      </c>
      <c r="E98" s="85" t="s">
        <v>22</v>
      </c>
      <c r="F98" s="85" t="s">
        <v>92</v>
      </c>
      <c r="G98" s="85" t="s">
        <v>93</v>
      </c>
      <c r="H98" s="85" t="s">
        <v>20</v>
      </c>
      <c r="I98" s="85" t="s">
        <v>94</v>
      </c>
      <c r="J98" s="85" t="s">
        <v>94</v>
      </c>
      <c r="K98" s="85" t="s">
        <v>94</v>
      </c>
      <c r="L98" s="85" t="s">
        <v>112</v>
      </c>
      <c r="M98" s="85" t="s">
        <v>112</v>
      </c>
      <c r="N98" s="85" t="s">
        <v>112</v>
      </c>
      <c r="O98" s="85" t="s">
        <v>9</v>
      </c>
      <c r="P98" s="85" t="s">
        <v>9</v>
      </c>
      <c r="Q98" s="85" t="s">
        <v>9</v>
      </c>
      <c r="R98" s="85" t="s">
        <v>10</v>
      </c>
      <c r="S98" s="85" t="s">
        <v>10</v>
      </c>
      <c r="T98" s="85" t="s">
        <v>10</v>
      </c>
      <c r="U98" s="85" t="s">
        <v>11</v>
      </c>
      <c r="V98" s="85" t="s">
        <v>11</v>
      </c>
      <c r="W98" s="85" t="s">
        <v>11</v>
      </c>
      <c r="X98" s="85" t="s">
        <v>3</v>
      </c>
      <c r="Y98" s="85" t="s">
        <v>3</v>
      </c>
      <c r="Z98" s="85" t="s">
        <v>3</v>
      </c>
      <c r="AA98" s="85" t="s">
        <v>60</v>
      </c>
      <c r="AB98" s="85" t="s">
        <v>60</v>
      </c>
      <c r="AC98" s="85" t="s">
        <v>60</v>
      </c>
      <c r="AD98" s="85" t="s">
        <v>12</v>
      </c>
      <c r="AE98" s="85" t="s">
        <v>12</v>
      </c>
      <c r="AF98" s="85" t="s">
        <v>12</v>
      </c>
      <c r="AG98" s="85" t="s">
        <v>152</v>
      </c>
      <c r="AH98" s="85" t="s">
        <v>23</v>
      </c>
      <c r="AI98" s="85" t="s">
        <v>23</v>
      </c>
      <c r="AJ98" s="85" t="s">
        <v>23</v>
      </c>
      <c r="AK98" s="94" t="s">
        <v>27</v>
      </c>
      <c r="AL98" s="85" t="s">
        <v>5</v>
      </c>
      <c r="AM98" s="85" t="s">
        <v>5</v>
      </c>
      <c r="AN98" s="85" t="s">
        <v>5</v>
      </c>
      <c r="AO98" s="85" t="s">
        <v>2</v>
      </c>
      <c r="AP98" s="85" t="s">
        <v>2</v>
      </c>
      <c r="AQ98" s="85" t="s">
        <v>2</v>
      </c>
      <c r="AR98" s="85" t="s">
        <v>13</v>
      </c>
      <c r="AS98" s="85" t="s">
        <v>13</v>
      </c>
      <c r="AT98" s="85" t="s">
        <v>13</v>
      </c>
      <c r="AU98" s="85" t="s">
        <v>21</v>
      </c>
      <c r="AV98" s="85" t="s">
        <v>21</v>
      </c>
      <c r="AW98" s="85" t="s">
        <v>21</v>
      </c>
      <c r="AX98" s="85" t="s">
        <v>4</v>
      </c>
      <c r="AY98" s="85" t="s">
        <v>4</v>
      </c>
      <c r="AZ98" s="85" t="s">
        <v>4</v>
      </c>
      <c r="BA98" s="85" t="s">
        <v>14</v>
      </c>
      <c r="BB98" s="85" t="s">
        <v>14</v>
      </c>
      <c r="BC98" s="85" t="s">
        <v>14</v>
      </c>
      <c r="BD98" s="85" t="s">
        <v>28</v>
      </c>
      <c r="BE98" s="85" t="s">
        <v>25</v>
      </c>
      <c r="BF98" s="85" t="s">
        <v>25</v>
      </c>
      <c r="BG98" s="85" t="s">
        <v>25</v>
      </c>
      <c r="BH98" s="85" t="s">
        <v>71</v>
      </c>
      <c r="BI98" s="85" t="s">
        <v>29</v>
      </c>
      <c r="BJ98" s="85" t="s">
        <v>30</v>
      </c>
      <c r="BK98" s="85" t="s">
        <v>18</v>
      </c>
      <c r="BL98" s="85" t="s">
        <v>18</v>
      </c>
      <c r="BM98" s="85" t="s">
        <v>18</v>
      </c>
      <c r="BN98" s="85" t="s">
        <v>6</v>
      </c>
      <c r="BO98" s="85" t="s">
        <v>6</v>
      </c>
      <c r="BP98" s="85" t="s">
        <v>6</v>
      </c>
      <c r="BQ98" s="85" t="s">
        <v>106</v>
      </c>
      <c r="BR98" s="85" t="s">
        <v>31</v>
      </c>
      <c r="BS98" s="94" t="s">
        <v>72</v>
      </c>
      <c r="BT98" s="85" t="s">
        <v>73</v>
      </c>
      <c r="BU98" s="85" t="s">
        <v>74</v>
      </c>
      <c r="BV98" s="3" t="s">
        <v>32</v>
      </c>
      <c r="BW98" s="94" t="s">
        <v>53</v>
      </c>
      <c r="BX98" s="85" t="s">
        <v>54</v>
      </c>
      <c r="BY98" s="85" t="s">
        <v>61</v>
      </c>
      <c r="BZ98" s="85" t="s">
        <v>33</v>
      </c>
      <c r="CA98" s="94" t="s">
        <v>57</v>
      </c>
      <c r="CB98" s="85" t="s">
        <v>59</v>
      </c>
      <c r="CC98" s="85" t="s">
        <v>58</v>
      </c>
      <c r="CD98" s="85" t="s">
        <v>34</v>
      </c>
      <c r="CE98" s="94" t="s">
        <v>55</v>
      </c>
      <c r="CF98" s="85" t="s">
        <v>56</v>
      </c>
      <c r="CG98" s="85" t="s">
        <v>40</v>
      </c>
      <c r="CH98" s="69" t="s">
        <v>35</v>
      </c>
      <c r="CI98" s="3" t="s">
        <v>65</v>
      </c>
      <c r="CJ98" s="3" t="s">
        <v>66</v>
      </c>
      <c r="CK98" s="3" t="s">
        <v>67</v>
      </c>
      <c r="CL98" s="94" t="s">
        <v>41</v>
      </c>
      <c r="CM98" s="85" t="s">
        <v>42</v>
      </c>
      <c r="CN98" s="85" t="s">
        <v>43</v>
      </c>
      <c r="CO98" s="85" t="s">
        <v>105</v>
      </c>
      <c r="CP98" s="120" t="s">
        <v>44</v>
      </c>
      <c r="CQ98" s="121" t="s">
        <v>45</v>
      </c>
      <c r="CR98" s="121" t="s">
        <v>48</v>
      </c>
      <c r="CS98" s="121" t="s">
        <v>50</v>
      </c>
      <c r="CT98" s="120" t="s">
        <v>46</v>
      </c>
      <c r="CU98" s="121" t="s">
        <v>47</v>
      </c>
      <c r="CV98" s="121" t="s">
        <v>49</v>
      </c>
      <c r="CW98" s="121" t="s">
        <v>51</v>
      </c>
      <c r="CX98" s="120" t="s">
        <v>130</v>
      </c>
      <c r="CY98" s="121" t="s">
        <v>131</v>
      </c>
      <c r="CZ98" s="121" t="s">
        <v>132</v>
      </c>
      <c r="DA98" s="121" t="s">
        <v>132</v>
      </c>
      <c r="DB98" s="121" t="s">
        <v>132</v>
      </c>
      <c r="DC98" s="120" t="s">
        <v>133</v>
      </c>
      <c r="DD98" s="121" t="s">
        <v>134</v>
      </c>
      <c r="DE98" s="121" t="s">
        <v>135</v>
      </c>
      <c r="DF98" s="121" t="s">
        <v>135</v>
      </c>
      <c r="DG98" s="121" t="s">
        <v>135</v>
      </c>
      <c r="DH98" s="120" t="s">
        <v>136</v>
      </c>
      <c r="DI98" s="121" t="s">
        <v>137</v>
      </c>
      <c r="DJ98" s="121" t="s">
        <v>138</v>
      </c>
      <c r="DK98" s="121" t="s">
        <v>136</v>
      </c>
      <c r="DL98" s="121" t="s">
        <v>137</v>
      </c>
      <c r="DM98" s="62" t="s">
        <v>0</v>
      </c>
      <c r="DN98" s="62" t="s">
        <v>1</v>
      </c>
      <c r="DO98" s="62" t="s">
        <v>101</v>
      </c>
      <c r="DP98" s="62"/>
      <c r="DQ98" s="62"/>
      <c r="DR98" s="58"/>
      <c r="DS98" s="58"/>
      <c r="DT98" s="58"/>
      <c r="DU98" s="47"/>
      <c r="DV98" s="47"/>
      <c r="DW98" s="47"/>
      <c r="DX98" s="47"/>
      <c r="DY98" s="47"/>
      <c r="DZ98" s="47"/>
      <c r="EA98" s="47"/>
      <c r="EB98" s="47"/>
      <c r="EC98" s="47"/>
      <c r="ED98" s="47"/>
      <c r="EE98" s="47"/>
      <c r="EF98" s="47"/>
    </row>
    <row r="99" spans="1:136" s="24" customFormat="1" ht="12.75" customHeight="1">
      <c r="A99" s="9"/>
      <c r="B99" s="10"/>
      <c r="C99" s="11" t="s">
        <v>128</v>
      </c>
      <c r="D99" s="12" t="s">
        <v>141</v>
      </c>
      <c r="E99" s="12" t="s">
        <v>141</v>
      </c>
      <c r="F99" s="12" t="s">
        <v>141</v>
      </c>
      <c r="G99" s="12" t="s">
        <v>141</v>
      </c>
      <c r="H99" s="12" t="s">
        <v>141</v>
      </c>
      <c r="I99" s="12" t="s">
        <v>141</v>
      </c>
      <c r="J99" s="12" t="s">
        <v>141</v>
      </c>
      <c r="K99" s="12" t="s">
        <v>141</v>
      </c>
      <c r="L99" s="12" t="s">
        <v>141</v>
      </c>
      <c r="M99" s="12" t="s">
        <v>141</v>
      </c>
      <c r="N99" s="12" t="s">
        <v>141</v>
      </c>
      <c r="O99" s="12" t="s">
        <v>141</v>
      </c>
      <c r="P99" s="12" t="s">
        <v>141</v>
      </c>
      <c r="Q99" s="12" t="s">
        <v>141</v>
      </c>
      <c r="R99" s="12" t="s">
        <v>141</v>
      </c>
      <c r="S99" s="12" t="s">
        <v>141</v>
      </c>
      <c r="T99" s="12" t="s">
        <v>141</v>
      </c>
      <c r="U99" s="12" t="s">
        <v>141</v>
      </c>
      <c r="V99" s="12" t="s">
        <v>141</v>
      </c>
      <c r="W99" s="12" t="s">
        <v>141</v>
      </c>
      <c r="X99" s="12" t="s">
        <v>141</v>
      </c>
      <c r="Y99" s="12" t="s">
        <v>141</v>
      </c>
      <c r="Z99" s="12" t="s">
        <v>141</v>
      </c>
      <c r="AA99" s="12" t="s">
        <v>141</v>
      </c>
      <c r="AB99" s="12" t="s">
        <v>141</v>
      </c>
      <c r="AC99" s="12" t="s">
        <v>141</v>
      </c>
      <c r="AD99" s="12" t="s">
        <v>141</v>
      </c>
      <c r="AE99" s="12" t="s">
        <v>141</v>
      </c>
      <c r="AF99" s="12" t="s">
        <v>141</v>
      </c>
      <c r="AG99" s="12" t="s">
        <v>141</v>
      </c>
      <c r="AH99" s="12" t="s">
        <v>141</v>
      </c>
      <c r="AI99" s="12" t="s">
        <v>141</v>
      </c>
      <c r="AJ99" s="12" t="s">
        <v>141</v>
      </c>
      <c r="AK99" s="12" t="s">
        <v>141</v>
      </c>
      <c r="AL99" s="12" t="s">
        <v>141</v>
      </c>
      <c r="AM99" s="12" t="s">
        <v>141</v>
      </c>
      <c r="AN99" s="12" t="s">
        <v>141</v>
      </c>
      <c r="AO99" s="12" t="s">
        <v>141</v>
      </c>
      <c r="AP99" s="12" t="s">
        <v>141</v>
      </c>
      <c r="AQ99" s="12" t="s">
        <v>141</v>
      </c>
      <c r="AR99" s="12" t="s">
        <v>141</v>
      </c>
      <c r="AS99" s="12" t="s">
        <v>141</v>
      </c>
      <c r="AT99" s="12" t="s">
        <v>141</v>
      </c>
      <c r="AU99" s="12" t="s">
        <v>141</v>
      </c>
      <c r="AV99" s="12" t="s">
        <v>141</v>
      </c>
      <c r="AW99" s="12" t="s">
        <v>141</v>
      </c>
      <c r="AX99" s="12" t="s">
        <v>141</v>
      </c>
      <c r="AY99" s="12" t="s">
        <v>141</v>
      </c>
      <c r="AZ99" s="12" t="s">
        <v>141</v>
      </c>
      <c r="BA99" s="12" t="s">
        <v>141</v>
      </c>
      <c r="BB99" s="12" t="s">
        <v>141</v>
      </c>
      <c r="BC99" s="12" t="s">
        <v>141</v>
      </c>
      <c r="BD99" s="12" t="s">
        <v>141</v>
      </c>
      <c r="BE99" s="12" t="s">
        <v>141</v>
      </c>
      <c r="BF99" s="12" t="s">
        <v>141</v>
      </c>
      <c r="BG99" s="12" t="s">
        <v>141</v>
      </c>
      <c r="BH99" s="12" t="s">
        <v>141</v>
      </c>
      <c r="BI99" s="12" t="s">
        <v>141</v>
      </c>
      <c r="BJ99" s="12" t="s">
        <v>141</v>
      </c>
      <c r="BK99" s="12" t="s">
        <v>141</v>
      </c>
      <c r="BL99" s="12" t="s">
        <v>141</v>
      </c>
      <c r="BM99" s="12" t="s">
        <v>141</v>
      </c>
      <c r="BN99" s="12" t="s">
        <v>141</v>
      </c>
      <c r="BO99" s="12" t="s">
        <v>141</v>
      </c>
      <c r="BP99" s="12" t="s">
        <v>141</v>
      </c>
      <c r="BQ99" s="12" t="s">
        <v>141</v>
      </c>
      <c r="BR99" s="12" t="s">
        <v>141</v>
      </c>
      <c r="BS99" s="12" t="s">
        <v>141</v>
      </c>
      <c r="BT99" s="12" t="s">
        <v>141</v>
      </c>
      <c r="BU99" s="12" t="s">
        <v>141</v>
      </c>
      <c r="BV99" s="12" t="s">
        <v>141</v>
      </c>
      <c r="BW99" s="12" t="s">
        <v>141</v>
      </c>
      <c r="BX99" s="12" t="s">
        <v>141</v>
      </c>
      <c r="BY99" s="12" t="s">
        <v>141</v>
      </c>
      <c r="BZ99" s="12" t="s">
        <v>141</v>
      </c>
      <c r="CA99" s="12" t="s">
        <v>141</v>
      </c>
      <c r="CB99" s="12" t="s">
        <v>141</v>
      </c>
      <c r="CC99" s="12" t="s">
        <v>141</v>
      </c>
      <c r="CD99" s="12" t="s">
        <v>141</v>
      </c>
      <c r="CE99" s="12" t="s">
        <v>141</v>
      </c>
      <c r="CF99" s="12" t="s">
        <v>141</v>
      </c>
      <c r="CG99" s="12" t="s">
        <v>141</v>
      </c>
      <c r="CH99" s="12" t="s">
        <v>141</v>
      </c>
      <c r="CI99" s="12" t="s">
        <v>141</v>
      </c>
      <c r="CJ99" s="12" t="s">
        <v>141</v>
      </c>
      <c r="CK99" s="12" t="s">
        <v>100</v>
      </c>
      <c r="CL99" s="12" t="s">
        <v>141</v>
      </c>
      <c r="CM99" s="12" t="s">
        <v>141</v>
      </c>
      <c r="CN99" s="12" t="s">
        <v>141</v>
      </c>
      <c r="CO99" s="12" t="s">
        <v>141</v>
      </c>
      <c r="CP99" s="12" t="s">
        <v>141</v>
      </c>
      <c r="CQ99" s="12" t="s">
        <v>141</v>
      </c>
      <c r="CR99" s="12" t="s">
        <v>141</v>
      </c>
      <c r="CS99" s="12" t="s">
        <v>100</v>
      </c>
      <c r="CT99" s="12" t="s">
        <v>141</v>
      </c>
      <c r="CU99" s="12" t="s">
        <v>141</v>
      </c>
      <c r="CV99" s="12" t="s">
        <v>141</v>
      </c>
      <c r="CW99" s="12" t="s">
        <v>141</v>
      </c>
      <c r="CX99" s="12" t="s">
        <v>141</v>
      </c>
      <c r="CY99" s="12" t="s">
        <v>141</v>
      </c>
      <c r="CZ99" s="12" t="s">
        <v>141</v>
      </c>
      <c r="DA99" s="12" t="s">
        <v>100</v>
      </c>
      <c r="DB99" s="12" t="s">
        <v>100</v>
      </c>
      <c r="DC99" s="12" t="s">
        <v>141</v>
      </c>
      <c r="DD99" s="12" t="s">
        <v>141</v>
      </c>
      <c r="DE99" s="12" t="s">
        <v>141</v>
      </c>
      <c r="DF99" s="12" t="s">
        <v>100</v>
      </c>
      <c r="DG99" s="12" t="s">
        <v>100</v>
      </c>
      <c r="DH99" s="12" t="s">
        <v>141</v>
      </c>
      <c r="DI99" s="12" t="s">
        <v>141</v>
      </c>
      <c r="DJ99" s="12" t="s">
        <v>141</v>
      </c>
      <c r="DK99" s="47"/>
      <c r="DL99" s="47"/>
      <c r="DM99" s="47"/>
      <c r="DN99" s="47"/>
      <c r="DO99" s="47"/>
      <c r="DP99" s="47"/>
      <c r="DQ99" s="47"/>
      <c r="DR99" s="47"/>
      <c r="DS99" s="47"/>
      <c r="DT99" s="47"/>
      <c r="DU99" s="47"/>
      <c r="DV99" s="47"/>
      <c r="DW99" s="47"/>
      <c r="DX99" s="47"/>
      <c r="DY99" s="47"/>
      <c r="DZ99" s="47"/>
      <c r="EA99" s="47"/>
      <c r="EB99" s="47"/>
      <c r="EC99" s="47"/>
      <c r="ED99" s="47"/>
      <c r="EE99" s="47"/>
      <c r="EF99" s="47"/>
    </row>
    <row r="100" spans="1:136" s="24" customFormat="1" ht="12.75" customHeight="1">
      <c r="A100" s="9"/>
      <c r="B100" s="10"/>
      <c r="C100" s="60" t="s">
        <v>129</v>
      </c>
      <c r="D100" s="64" t="s">
        <v>16</v>
      </c>
      <c r="E100" s="58" t="s">
        <v>16</v>
      </c>
      <c r="F100" s="58" t="s">
        <v>16</v>
      </c>
      <c r="G100" s="58" t="s">
        <v>16</v>
      </c>
      <c r="H100" s="58" t="s">
        <v>16</v>
      </c>
      <c r="I100" s="58" t="s">
        <v>0</v>
      </c>
      <c r="J100" s="58" t="s">
        <v>1</v>
      </c>
      <c r="K100" s="58" t="s">
        <v>8</v>
      </c>
      <c r="L100" s="58" t="s">
        <v>0</v>
      </c>
      <c r="M100" s="58" t="s">
        <v>1</v>
      </c>
      <c r="N100" s="58" t="s">
        <v>8</v>
      </c>
      <c r="O100" s="58" t="s">
        <v>0</v>
      </c>
      <c r="P100" s="58" t="s">
        <v>1</v>
      </c>
      <c r="Q100" s="58" t="s">
        <v>8</v>
      </c>
      <c r="R100" s="58" t="s">
        <v>0</v>
      </c>
      <c r="S100" s="58" t="s">
        <v>1</v>
      </c>
      <c r="T100" s="58" t="s">
        <v>8</v>
      </c>
      <c r="U100" s="58" t="s">
        <v>0</v>
      </c>
      <c r="V100" s="58" t="s">
        <v>1</v>
      </c>
      <c r="W100" s="58" t="s">
        <v>8</v>
      </c>
      <c r="X100" s="58" t="s">
        <v>0</v>
      </c>
      <c r="Y100" s="58" t="s">
        <v>1</v>
      </c>
      <c r="Z100" s="58" t="s">
        <v>8</v>
      </c>
      <c r="AA100" s="58" t="s">
        <v>0</v>
      </c>
      <c r="AB100" s="58" t="s">
        <v>1</v>
      </c>
      <c r="AC100" s="58" t="s">
        <v>8</v>
      </c>
      <c r="AD100" s="58" t="s">
        <v>0</v>
      </c>
      <c r="AE100" s="58" t="s">
        <v>1</v>
      </c>
      <c r="AF100" s="58" t="s">
        <v>8</v>
      </c>
      <c r="AG100" s="57" t="s">
        <v>17</v>
      </c>
      <c r="AH100" s="57" t="s">
        <v>0</v>
      </c>
      <c r="AI100" s="57" t="s">
        <v>24</v>
      </c>
      <c r="AJ100" s="57" t="s">
        <v>63</v>
      </c>
      <c r="AK100" s="70" t="s">
        <v>64</v>
      </c>
      <c r="AL100" s="58" t="s">
        <v>0</v>
      </c>
      <c r="AM100" s="58" t="s">
        <v>1</v>
      </c>
      <c r="AN100" s="47" t="s">
        <v>8</v>
      </c>
      <c r="AO100" s="64" t="s">
        <v>0</v>
      </c>
      <c r="AP100" s="58" t="s">
        <v>1</v>
      </c>
      <c r="AQ100" s="58" t="s">
        <v>8</v>
      </c>
      <c r="AR100" s="58" t="s">
        <v>0</v>
      </c>
      <c r="AS100" s="58" t="s">
        <v>1</v>
      </c>
      <c r="AT100" s="58" t="s">
        <v>8</v>
      </c>
      <c r="AU100" s="58" t="s">
        <v>0</v>
      </c>
      <c r="AV100" s="58" t="s">
        <v>1</v>
      </c>
      <c r="AW100" s="58" t="s">
        <v>8</v>
      </c>
      <c r="AX100" s="58" t="s">
        <v>0</v>
      </c>
      <c r="AY100" s="58" t="s">
        <v>1</v>
      </c>
      <c r="AZ100" s="58" t="s">
        <v>8</v>
      </c>
      <c r="BA100" s="58" t="s">
        <v>0</v>
      </c>
      <c r="BB100" s="58" t="s">
        <v>1</v>
      </c>
      <c r="BC100" s="58" t="s">
        <v>8</v>
      </c>
      <c r="BD100" s="58" t="s">
        <v>15</v>
      </c>
      <c r="BE100" s="58" t="s">
        <v>0</v>
      </c>
      <c r="BF100" s="58" t="s">
        <v>1</v>
      </c>
      <c r="BG100" s="58" t="s">
        <v>8</v>
      </c>
      <c r="BH100" s="58" t="s">
        <v>15</v>
      </c>
      <c r="BI100" s="57" t="s">
        <v>38</v>
      </c>
      <c r="BJ100" s="57" t="s">
        <v>39</v>
      </c>
      <c r="BK100" s="58" t="s">
        <v>0</v>
      </c>
      <c r="BL100" s="58" t="s">
        <v>1</v>
      </c>
      <c r="BM100" s="58" t="s">
        <v>8</v>
      </c>
      <c r="BN100" s="58" t="s">
        <v>0</v>
      </c>
      <c r="BO100" s="58" t="s">
        <v>1</v>
      </c>
      <c r="BP100" s="58" t="s">
        <v>8</v>
      </c>
      <c r="BQ100" s="57" t="s">
        <v>39</v>
      </c>
      <c r="BR100" s="57" t="s">
        <v>39</v>
      </c>
      <c r="BS100" s="64" t="s">
        <v>8</v>
      </c>
      <c r="BT100" s="58" t="s">
        <v>8</v>
      </c>
      <c r="BU100" s="57" t="s">
        <v>101</v>
      </c>
      <c r="BV100" s="57" t="s">
        <v>101</v>
      </c>
      <c r="BW100" s="64" t="s">
        <v>0</v>
      </c>
      <c r="BX100" s="58" t="s">
        <v>1</v>
      </c>
      <c r="BY100" s="58" t="s">
        <v>1</v>
      </c>
      <c r="BZ100" s="57" t="s">
        <v>101</v>
      </c>
      <c r="CA100" s="64" t="s">
        <v>0</v>
      </c>
      <c r="CB100" s="58" t="s">
        <v>1</v>
      </c>
      <c r="CC100" s="58" t="s">
        <v>1</v>
      </c>
      <c r="CD100" s="57" t="s">
        <v>101</v>
      </c>
      <c r="CE100" s="64" t="s">
        <v>0</v>
      </c>
      <c r="CF100" s="58" t="s">
        <v>1</v>
      </c>
      <c r="CG100" s="58" t="s">
        <v>1</v>
      </c>
      <c r="CH100" s="70" t="s">
        <v>101</v>
      </c>
      <c r="CI100" s="58" t="s">
        <v>0</v>
      </c>
      <c r="CJ100" s="58" t="s">
        <v>1</v>
      </c>
      <c r="CK100" s="58" t="s">
        <v>0</v>
      </c>
      <c r="CL100" s="64" t="s">
        <v>0</v>
      </c>
      <c r="CM100" s="58" t="s">
        <v>1</v>
      </c>
      <c r="CN100" s="57" t="s">
        <v>101</v>
      </c>
      <c r="CO100" s="57"/>
      <c r="CP100" s="64" t="s">
        <v>0</v>
      </c>
      <c r="CQ100" s="58" t="s">
        <v>1</v>
      </c>
      <c r="CR100" s="57" t="s">
        <v>101</v>
      </c>
      <c r="CS100" s="58" t="s">
        <v>0</v>
      </c>
      <c r="CT100" s="64" t="s">
        <v>0</v>
      </c>
      <c r="CU100" s="58" t="s">
        <v>1</v>
      </c>
      <c r="CV100" s="57" t="s">
        <v>101</v>
      </c>
      <c r="CW100" s="58" t="s">
        <v>0</v>
      </c>
      <c r="CX100" s="64" t="s">
        <v>0</v>
      </c>
      <c r="CY100" s="58" t="s">
        <v>1</v>
      </c>
      <c r="CZ100" s="57" t="s">
        <v>101</v>
      </c>
      <c r="DA100" s="57" t="s">
        <v>140</v>
      </c>
      <c r="DB100" s="57" t="s">
        <v>139</v>
      </c>
      <c r="DC100" s="64" t="s">
        <v>0</v>
      </c>
      <c r="DD100" s="58" t="s">
        <v>1</v>
      </c>
      <c r="DE100" s="57" t="s">
        <v>101</v>
      </c>
      <c r="DF100" s="57"/>
      <c r="DG100" s="57"/>
      <c r="DH100" s="64" t="s">
        <v>0</v>
      </c>
      <c r="DI100" s="58" t="s">
        <v>1</v>
      </c>
      <c r="DJ100" s="58" t="s">
        <v>101</v>
      </c>
      <c r="DK100" s="57" t="s">
        <v>140</v>
      </c>
      <c r="DL100" s="57" t="s">
        <v>139</v>
      </c>
      <c r="DM100" s="58"/>
      <c r="DN100" s="58"/>
      <c r="DO100" s="58"/>
      <c r="DP100" s="58"/>
      <c r="DQ100" s="47"/>
      <c r="DR100" s="47"/>
      <c r="DS100" s="47"/>
      <c r="DT100" s="47"/>
      <c r="DU100" s="47"/>
      <c r="DV100" s="47"/>
      <c r="DW100" s="47"/>
      <c r="DX100" s="47"/>
      <c r="DY100" s="47"/>
      <c r="DZ100" s="47"/>
      <c r="EA100" s="47"/>
      <c r="EB100" s="47"/>
      <c r="EC100" s="47"/>
      <c r="ED100" s="47"/>
      <c r="EE100" s="47"/>
      <c r="EF100" s="47"/>
    </row>
    <row r="101" spans="1:136" s="24" customFormat="1">
      <c r="A101" s="47"/>
      <c r="B101" s="47"/>
      <c r="C101" s="47"/>
      <c r="D101" s="89"/>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89"/>
      <c r="AL101" s="47"/>
      <c r="AM101" s="47"/>
      <c r="AN101" s="47"/>
      <c r="AO101" s="89"/>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89"/>
      <c r="BT101" s="47"/>
      <c r="BU101" s="47"/>
      <c r="BV101" s="47"/>
      <c r="BW101" s="89"/>
      <c r="BX101" s="47"/>
      <c r="BY101" s="47"/>
      <c r="BZ101" s="47"/>
      <c r="CA101" s="89"/>
      <c r="CB101" s="47"/>
      <c r="CC101" s="47"/>
      <c r="CD101" s="47"/>
      <c r="CE101" s="89"/>
      <c r="CF101" s="47"/>
      <c r="CG101" s="47"/>
      <c r="CH101" s="89"/>
      <c r="CI101" s="47"/>
      <c r="CJ101" s="47"/>
      <c r="CK101" s="47"/>
      <c r="CL101" s="89"/>
      <c r="CM101" s="47"/>
      <c r="CN101" s="47"/>
      <c r="CO101" s="62"/>
      <c r="CP101" s="89"/>
      <c r="CQ101" s="86"/>
      <c r="CR101" s="86"/>
      <c r="CS101" s="86"/>
      <c r="CT101" s="89"/>
      <c r="CU101" s="86"/>
      <c r="CV101" s="86"/>
      <c r="CW101" s="86"/>
      <c r="CX101" s="89"/>
      <c r="CY101" s="47"/>
      <c r="CZ101" s="47"/>
      <c r="DA101" s="47"/>
      <c r="DB101" s="47"/>
      <c r="DC101" s="89"/>
      <c r="DD101" s="47"/>
      <c r="DE101" s="47"/>
      <c r="DF101" s="47"/>
      <c r="DG101" s="47"/>
      <c r="DH101" s="89"/>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row>
    <row r="102" spans="1:136" s="47" customFormat="1" ht="12.75" customHeight="1">
      <c r="A102" s="61"/>
      <c r="B102" s="61"/>
      <c r="C102" s="59" t="s">
        <v>102</v>
      </c>
      <c r="D102" s="65" t="s">
        <v>97</v>
      </c>
      <c r="E102" s="62" t="s">
        <v>97</v>
      </c>
      <c r="F102" s="62" t="s">
        <v>97</v>
      </c>
      <c r="G102" s="62" t="s">
        <v>97</v>
      </c>
      <c r="H102" s="62" t="s">
        <v>97</v>
      </c>
      <c r="I102" s="62" t="s">
        <v>97</v>
      </c>
      <c r="J102" s="62" t="s">
        <v>97</v>
      </c>
      <c r="K102" s="62" t="s">
        <v>97</v>
      </c>
      <c r="L102" s="62" t="s">
        <v>97</v>
      </c>
      <c r="M102" s="62" t="s">
        <v>97</v>
      </c>
      <c r="N102" s="62" t="s">
        <v>97</v>
      </c>
      <c r="O102" s="62" t="s">
        <v>98</v>
      </c>
      <c r="P102" s="62" t="s">
        <v>98</v>
      </c>
      <c r="Q102" s="62" t="s">
        <v>98</v>
      </c>
      <c r="R102" s="62" t="s">
        <v>97</v>
      </c>
      <c r="S102" s="62" t="s">
        <v>97</v>
      </c>
      <c r="T102" s="62" t="s">
        <v>97</v>
      </c>
      <c r="U102" s="62" t="s">
        <v>98</v>
      </c>
      <c r="V102" s="62" t="s">
        <v>98</v>
      </c>
      <c r="W102" s="62" t="s">
        <v>98</v>
      </c>
      <c r="X102" s="62" t="s">
        <v>97</v>
      </c>
      <c r="Y102" s="62" t="s">
        <v>97</v>
      </c>
      <c r="Z102" s="62" t="s">
        <v>97</v>
      </c>
      <c r="AA102" s="62" t="s">
        <v>97</v>
      </c>
      <c r="AB102" s="62" t="s">
        <v>97</v>
      </c>
      <c r="AC102" s="62" t="s">
        <v>97</v>
      </c>
      <c r="AD102" s="62" t="s">
        <v>97</v>
      </c>
      <c r="AE102" s="62" t="s">
        <v>97</v>
      </c>
      <c r="AF102" s="62" t="s">
        <v>97</v>
      </c>
      <c r="AG102" s="62" t="s">
        <v>97</v>
      </c>
      <c r="AH102" s="62" t="s">
        <v>98</v>
      </c>
      <c r="AI102" s="62" t="s">
        <v>98</v>
      </c>
      <c r="AJ102" s="62" t="s">
        <v>98</v>
      </c>
      <c r="AK102" s="65" t="s">
        <v>98</v>
      </c>
      <c r="AL102" s="62" t="s">
        <v>98</v>
      </c>
      <c r="AM102" s="62" t="s">
        <v>98</v>
      </c>
      <c r="AN102" s="62" t="s">
        <v>98</v>
      </c>
      <c r="AO102" s="65" t="s">
        <v>36</v>
      </c>
      <c r="AP102" s="63" t="s">
        <v>36</v>
      </c>
      <c r="AQ102" s="63" t="s">
        <v>36</v>
      </c>
      <c r="AR102" s="63" t="s">
        <v>36</v>
      </c>
      <c r="AS102" s="63" t="s">
        <v>36</v>
      </c>
      <c r="AT102" s="63" t="s">
        <v>36</v>
      </c>
      <c r="AU102" s="63" t="s">
        <v>36</v>
      </c>
      <c r="AV102" s="63" t="s">
        <v>36</v>
      </c>
      <c r="AW102" s="63" t="s">
        <v>36</v>
      </c>
      <c r="AX102" s="63" t="s">
        <v>36</v>
      </c>
      <c r="AY102" s="63" t="s">
        <v>36</v>
      </c>
      <c r="AZ102" s="63" t="s">
        <v>36</v>
      </c>
      <c r="BA102" s="63" t="s">
        <v>36</v>
      </c>
      <c r="BB102" s="63" t="s">
        <v>36</v>
      </c>
      <c r="BC102" s="63" t="s">
        <v>36</v>
      </c>
      <c r="BD102" s="63" t="s">
        <v>37</v>
      </c>
      <c r="BE102" s="63" t="s">
        <v>36</v>
      </c>
      <c r="BF102" s="63" t="s">
        <v>36</v>
      </c>
      <c r="BG102" s="63" t="s">
        <v>36</v>
      </c>
      <c r="BH102" s="63" t="s">
        <v>127</v>
      </c>
      <c r="BI102" s="63" t="s">
        <v>36</v>
      </c>
      <c r="BJ102" s="63" t="s">
        <v>37</v>
      </c>
      <c r="BK102" s="63" t="s">
        <v>36</v>
      </c>
      <c r="BL102" s="63" t="s">
        <v>36</v>
      </c>
      <c r="BM102" s="63" t="s">
        <v>36</v>
      </c>
      <c r="BN102" s="62" t="s">
        <v>37</v>
      </c>
      <c r="BO102" s="62" t="s">
        <v>37</v>
      </c>
      <c r="BP102" s="62" t="s">
        <v>37</v>
      </c>
      <c r="BQ102" s="62" t="s">
        <v>37</v>
      </c>
      <c r="BR102" s="62" t="s">
        <v>37</v>
      </c>
      <c r="BS102" s="65" t="s">
        <v>103</v>
      </c>
      <c r="BT102" s="62" t="s">
        <v>103</v>
      </c>
      <c r="BU102" s="62" t="s">
        <v>103</v>
      </c>
      <c r="BV102" s="62" t="s">
        <v>103</v>
      </c>
      <c r="BW102" s="65" t="s">
        <v>103</v>
      </c>
      <c r="BX102" s="62" t="s">
        <v>103</v>
      </c>
      <c r="BY102" s="62" t="s">
        <v>103</v>
      </c>
      <c r="BZ102" s="62" t="s">
        <v>103</v>
      </c>
      <c r="CA102" s="65" t="s">
        <v>103</v>
      </c>
      <c r="CB102" s="62" t="s">
        <v>103</v>
      </c>
      <c r="CC102" s="62" t="s">
        <v>103</v>
      </c>
      <c r="CD102" s="62" t="s">
        <v>103</v>
      </c>
      <c r="CE102" s="65" t="s">
        <v>103</v>
      </c>
      <c r="CF102" s="62" t="s">
        <v>103</v>
      </c>
      <c r="CG102" s="62" t="s">
        <v>103</v>
      </c>
      <c r="CH102" s="65" t="s">
        <v>103</v>
      </c>
      <c r="CI102" s="62" t="s">
        <v>103</v>
      </c>
      <c r="CJ102" s="62" t="s">
        <v>103</v>
      </c>
      <c r="CK102" s="62" t="s">
        <v>103</v>
      </c>
      <c r="CL102" s="65" t="s">
        <v>103</v>
      </c>
      <c r="CM102" s="62" t="s">
        <v>103</v>
      </c>
      <c r="CN102" s="62" t="s">
        <v>103</v>
      </c>
      <c r="CO102" s="62" t="s">
        <v>103</v>
      </c>
      <c r="CP102" s="65" t="s">
        <v>97</v>
      </c>
      <c r="CQ102" s="62" t="s">
        <v>97</v>
      </c>
      <c r="CR102" s="62" t="s">
        <v>97</v>
      </c>
      <c r="CS102" s="62" t="s">
        <v>97</v>
      </c>
      <c r="CT102" s="65" t="s">
        <v>103</v>
      </c>
      <c r="CU102" s="62" t="s">
        <v>103</v>
      </c>
      <c r="CV102" s="62" t="s">
        <v>103</v>
      </c>
      <c r="CW102" s="62" t="s">
        <v>103</v>
      </c>
      <c r="CX102" s="89"/>
      <c r="DC102" s="89"/>
      <c r="DH102" s="89"/>
    </row>
    <row r="103" spans="1:136" s="24" customFormat="1">
      <c r="A103" s="47"/>
      <c r="B103" s="47"/>
      <c r="C103" s="47"/>
      <c r="D103" s="89"/>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89"/>
      <c r="AL103" s="47"/>
      <c r="AM103" s="47"/>
      <c r="AN103" s="47"/>
      <c r="AO103" s="89"/>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89"/>
      <c r="BT103" s="47"/>
      <c r="BU103" s="47"/>
      <c r="BV103" s="47"/>
      <c r="BW103" s="89"/>
      <c r="BX103" s="47"/>
      <c r="BY103" s="47"/>
      <c r="BZ103" s="47"/>
      <c r="CA103" s="89"/>
      <c r="CB103" s="47"/>
      <c r="CC103" s="47"/>
      <c r="CD103" s="47"/>
      <c r="CE103" s="89"/>
      <c r="CF103" s="47"/>
      <c r="CG103" s="47"/>
      <c r="CH103" s="89"/>
      <c r="CI103" s="47"/>
      <c r="CJ103" s="47"/>
      <c r="CK103" s="47"/>
      <c r="CL103" s="89"/>
      <c r="CM103" s="47"/>
      <c r="CN103" s="47"/>
      <c r="CO103" s="47"/>
      <c r="CP103" s="89"/>
      <c r="CQ103" s="86"/>
      <c r="CR103" s="86"/>
      <c r="CS103" s="86"/>
      <c r="CT103" s="89"/>
      <c r="CU103" s="86"/>
      <c r="CV103" s="86"/>
      <c r="CW103" s="86"/>
      <c r="CX103" s="89"/>
      <c r="CY103" s="47"/>
      <c r="CZ103" s="47"/>
      <c r="DA103" s="47"/>
      <c r="DB103" s="47"/>
      <c r="DC103" s="89"/>
      <c r="DD103" s="47"/>
      <c r="DE103" s="47"/>
      <c r="DF103" s="47"/>
      <c r="DG103" s="47"/>
      <c r="DH103" s="89"/>
      <c r="DI103" s="47"/>
      <c r="DJ103" s="47"/>
      <c r="DK103" s="47"/>
      <c r="DL103" s="47"/>
      <c r="DM103" s="47"/>
      <c r="DN103" s="47"/>
      <c r="DO103" s="47"/>
      <c r="DP103" s="47"/>
      <c r="DQ103" s="47"/>
      <c r="DR103" s="47"/>
      <c r="DS103" s="47"/>
      <c r="DT103" s="47"/>
      <c r="DU103" s="47"/>
      <c r="DV103" s="47"/>
      <c r="DW103" s="47"/>
      <c r="DX103" s="47"/>
      <c r="DY103" s="47"/>
      <c r="DZ103" s="47"/>
      <c r="EA103" s="47"/>
      <c r="EB103" s="47"/>
      <c r="EC103" s="47"/>
      <c r="ED103" s="47"/>
      <c r="EE103" s="47"/>
      <c r="EF103" s="47"/>
    </row>
    <row r="104" spans="1:136" s="24" customFormat="1" ht="12.75" customHeight="1">
      <c r="A104" s="82">
        <v>1936</v>
      </c>
      <c r="B104" s="83">
        <v>7.6219999999999999</v>
      </c>
      <c r="C104" s="83">
        <v>14.251115192862766</v>
      </c>
      <c r="D104" s="74">
        <v>6.8861103589609032</v>
      </c>
      <c r="E104" s="45">
        <v>0</v>
      </c>
      <c r="F104" s="45">
        <v>0</v>
      </c>
      <c r="G104" s="45">
        <v>0</v>
      </c>
      <c r="H104" s="45">
        <v>0</v>
      </c>
      <c r="I104" s="45">
        <v>0</v>
      </c>
      <c r="J104" s="45">
        <v>0</v>
      </c>
      <c r="K104" s="45">
        <v>0</v>
      </c>
      <c r="L104" s="45">
        <v>0</v>
      </c>
      <c r="M104" s="45">
        <v>0</v>
      </c>
      <c r="N104" s="45">
        <v>0</v>
      </c>
      <c r="O104" s="45">
        <v>0</v>
      </c>
      <c r="P104" s="45">
        <v>0</v>
      </c>
      <c r="Q104" s="45">
        <v>0</v>
      </c>
      <c r="R104" s="45">
        <v>0</v>
      </c>
      <c r="S104" s="45">
        <v>0</v>
      </c>
      <c r="T104" s="45">
        <v>0</v>
      </c>
      <c r="U104" s="45">
        <v>0</v>
      </c>
      <c r="V104" s="45">
        <v>0</v>
      </c>
      <c r="W104" s="45">
        <v>0</v>
      </c>
      <c r="X104" s="45">
        <v>0</v>
      </c>
      <c r="Y104" s="45">
        <v>0</v>
      </c>
      <c r="Z104" s="45">
        <v>0</v>
      </c>
      <c r="AA104" s="45">
        <v>0</v>
      </c>
      <c r="AB104" s="45">
        <v>0</v>
      </c>
      <c r="AC104" s="45">
        <v>0</v>
      </c>
      <c r="AD104" s="45">
        <v>0</v>
      </c>
      <c r="AE104" s="45">
        <v>0</v>
      </c>
      <c r="AF104" s="45">
        <v>0</v>
      </c>
      <c r="AG104" s="45">
        <v>0</v>
      </c>
      <c r="AH104" s="45">
        <v>0</v>
      </c>
      <c r="AI104" s="45">
        <v>0</v>
      </c>
      <c r="AJ104" s="45">
        <v>0</v>
      </c>
      <c r="AK104" s="74">
        <v>0</v>
      </c>
      <c r="AL104" s="52">
        <v>0</v>
      </c>
      <c r="AM104" s="45">
        <v>0</v>
      </c>
      <c r="AN104" s="48">
        <v>0</v>
      </c>
      <c r="AO104" s="74">
        <v>0</v>
      </c>
      <c r="AP104" s="45">
        <v>0</v>
      </c>
      <c r="AQ104" s="45">
        <v>0</v>
      </c>
      <c r="AR104" s="45">
        <v>0</v>
      </c>
      <c r="AS104" s="45">
        <v>0</v>
      </c>
      <c r="AT104" s="45">
        <v>0</v>
      </c>
      <c r="AU104" s="45">
        <v>0</v>
      </c>
      <c r="AV104" s="45">
        <v>0</v>
      </c>
      <c r="AW104" s="45">
        <v>0</v>
      </c>
      <c r="AX104" s="48">
        <v>0</v>
      </c>
      <c r="AY104" s="45">
        <v>0</v>
      </c>
      <c r="AZ104" s="45">
        <v>0</v>
      </c>
      <c r="BA104" s="45">
        <v>0</v>
      </c>
      <c r="BB104" s="45">
        <v>0</v>
      </c>
      <c r="BC104" s="45">
        <v>0</v>
      </c>
      <c r="BD104" s="45">
        <v>0</v>
      </c>
      <c r="BE104" s="45">
        <v>0</v>
      </c>
      <c r="BF104" s="45">
        <v>0</v>
      </c>
      <c r="BG104" s="45">
        <v>0</v>
      </c>
      <c r="BH104" s="45">
        <v>0</v>
      </c>
      <c r="BI104" s="45">
        <v>0</v>
      </c>
      <c r="BJ104" s="45">
        <v>0</v>
      </c>
      <c r="BK104" s="45">
        <v>0</v>
      </c>
      <c r="BL104" s="45">
        <v>0</v>
      </c>
      <c r="BM104" s="45">
        <v>0</v>
      </c>
      <c r="BN104" s="48">
        <v>0</v>
      </c>
      <c r="BO104" s="48">
        <v>0</v>
      </c>
      <c r="BP104" s="45">
        <v>0</v>
      </c>
      <c r="BQ104" s="45">
        <v>0</v>
      </c>
      <c r="BR104" s="45">
        <v>0</v>
      </c>
      <c r="BS104" s="74">
        <f>D104+E104+F104+G104+H104+K104+N104+Q104+T104+W104+Z104+AC104+AF104+AG104+AJ104+AK104+AN104</f>
        <v>6.8861103589609032</v>
      </c>
      <c r="BT104" s="45">
        <f t="shared" ref="BT104:BT128" si="115">AQ104+AT104+AW104+AZ104+BC104+BD104+BG104+BH104+BI104+BJ104+BM104+BP104+BQ104+BR104</f>
        <v>0</v>
      </c>
      <c r="BU104" s="45">
        <f>SUM(BS104:BT104)</f>
        <v>6.8861103589609032</v>
      </c>
      <c r="BV104" s="48">
        <f>D104+E104+F104+G104+H104+K104+N104+Q104+T104+W104+Z104+AC104+AF104+AG104+AJ104+AK104+AN104+AQ104+AT104+AW104+AZ104+BC104+BD104+BG104+BH104+BI104+BJ104+BM104+BP104+BQ104+BR104</f>
        <v>6.8861103589609032</v>
      </c>
      <c r="BW104" s="87">
        <f>D104+E104+F104+G104+H104+I104+L104+O104+R104+U104+X104+AA104+AD104+AH104+AL104</f>
        <v>6.8861103589609032</v>
      </c>
      <c r="BX104" s="48">
        <f>J104+M104+P104+S104+V104+Y104+AB104+AE104+AK104+AM104</f>
        <v>0</v>
      </c>
      <c r="BY104" s="48">
        <f>AG104+AI104</f>
        <v>0</v>
      </c>
      <c r="BZ104" s="48">
        <f t="shared" ref="BZ104:BZ128" si="116">SUM(BW104:BY104)</f>
        <v>6.8861103589609032</v>
      </c>
      <c r="CA104" s="87">
        <f>AO104+AR104+AU104+AX104+BA104+BD104+BE104+BH104+BK104+BN104</f>
        <v>0</v>
      </c>
      <c r="CB104" s="48">
        <f>AP104+AV104+AY104+BB104+BF104+BI104+BJ104+BL104+BQ104+BR104</f>
        <v>0</v>
      </c>
      <c r="CC104" s="48">
        <f>AS104+BO104</f>
        <v>0</v>
      </c>
      <c r="CD104" s="48">
        <f>SUM(CA104:CC104)</f>
        <v>0</v>
      </c>
      <c r="CE104" s="87">
        <f>BW104+CA104</f>
        <v>6.8861103589609032</v>
      </c>
      <c r="CF104" s="48">
        <f>BX104+CB104</f>
        <v>0</v>
      </c>
      <c r="CG104" s="48">
        <f>BY104+CC104</f>
        <v>0</v>
      </c>
      <c r="CH104" s="87">
        <f>SUM(CE104:CG104)</f>
        <v>6.8861103589609032</v>
      </c>
      <c r="CI104" s="48">
        <f>(CI12*C12)/1000</f>
        <v>6.8861103589609032</v>
      </c>
      <c r="CJ104" s="48">
        <f>CH104-CI104</f>
        <v>0</v>
      </c>
      <c r="CK104" s="90">
        <f>CI104/CH104</f>
        <v>1</v>
      </c>
      <c r="CL104" s="88">
        <f>CI104-AH104-AR104-BN104</f>
        <v>6.8861103589609032</v>
      </c>
      <c r="CM104" s="44">
        <f>CJ104-AG104-AI104-AS104-BO104</f>
        <v>0</v>
      </c>
      <c r="CN104" s="44">
        <f>SUM(CL104:CM104)</f>
        <v>6.8861103589609032</v>
      </c>
      <c r="CO104" s="92">
        <f>CL104/CN104</f>
        <v>1</v>
      </c>
      <c r="CP104" s="88">
        <f>F104+G104+H104+I104+L104+AA104+AD104</f>
        <v>0</v>
      </c>
      <c r="CQ104" s="52">
        <f>J104+M104+AB104+AE104</f>
        <v>0</v>
      </c>
      <c r="CR104" s="52">
        <f>SUM(CP104:CQ104)</f>
        <v>0</v>
      </c>
      <c r="CS104" s="110">
        <v>0</v>
      </c>
      <c r="CT104" s="88">
        <f>CL104-CP104</f>
        <v>6.8861103589609032</v>
      </c>
      <c r="CU104" s="52">
        <f>CM104-CQ104</f>
        <v>0</v>
      </c>
      <c r="CV104" s="52">
        <f>SUM(CT104:CU104)</f>
        <v>6.8861103589609032</v>
      </c>
      <c r="CW104" s="91">
        <f>CT104/CV104</f>
        <v>1</v>
      </c>
      <c r="CX104" s="88">
        <f>D104+E104+F104+G104+H104+I104+L104+R104+X104+AA104+AD104+AO104+AR104+AU104+AX104+BA104+BE104+BH104+BK104</f>
        <v>6.8861103589609032</v>
      </c>
      <c r="CY104" s="44">
        <f>J104+M104+S104+Y104+AB104+AE104+AG104+AP104+AS104+AV104+AY104+BB104+BF104+BL104</f>
        <v>0</v>
      </c>
      <c r="CZ104" s="44">
        <f t="shared" ref="CZ104:CZ135" si="117">SUM(CX104:CY104)</f>
        <v>6.8861103589609032</v>
      </c>
      <c r="DA104" s="122">
        <f t="array" ref="DA104:DB104">CX104:CY104/CZ104</f>
        <v>1</v>
      </c>
      <c r="DB104" s="122">
        <v>0</v>
      </c>
      <c r="DC104" s="88">
        <f t="shared" ref="DC104" si="118">CI104-CX104</f>
        <v>0</v>
      </c>
      <c r="DD104" s="44">
        <f t="shared" ref="DC104:DD168" si="119">CJ104-CY104</f>
        <v>0</v>
      </c>
      <c r="DE104" s="44">
        <f t="shared" ref="DE104:DE135" si="120">SUM(DC104:DD104)</f>
        <v>0</v>
      </c>
      <c r="DF104" s="122">
        <v>5.8188547017903089E-2</v>
      </c>
      <c r="DG104" s="122">
        <v>0.9418114529820969</v>
      </c>
      <c r="DH104" s="88">
        <f>CX104+DC104</f>
        <v>6.8861103589609032</v>
      </c>
      <c r="DI104" s="44">
        <f>CY104+DD104</f>
        <v>0</v>
      </c>
      <c r="DJ104" s="44">
        <f t="shared" ref="DJ104:DJ135" si="121">SUM(DH104:DI104)</f>
        <v>6.8861103589609032</v>
      </c>
      <c r="DK104" s="122">
        <f t="array" ref="DK104:DL104">DH104:DI104/DJ104</f>
        <v>1</v>
      </c>
      <c r="DL104" s="122">
        <v>0</v>
      </c>
      <c r="DM104" s="47"/>
      <c r="DN104" s="47"/>
      <c r="DO104" s="47"/>
      <c r="DP104" s="47"/>
      <c r="DQ104" s="47"/>
      <c r="DR104" s="47"/>
      <c r="DS104" s="47"/>
      <c r="DT104" s="47"/>
      <c r="DU104" s="47"/>
      <c r="DV104" s="47"/>
      <c r="DW104" s="47"/>
      <c r="DX104" s="47"/>
      <c r="DY104" s="47"/>
      <c r="DZ104" s="47"/>
      <c r="EA104" s="47"/>
      <c r="EB104" s="47"/>
      <c r="EC104" s="47"/>
      <c r="ED104" s="47"/>
      <c r="EE104" s="47"/>
      <c r="EF104" s="47"/>
    </row>
    <row r="105" spans="1:136" s="24" customFormat="1" ht="12.75" customHeight="1">
      <c r="A105" s="82">
        <v>1937</v>
      </c>
      <c r="B105" s="83">
        <v>7.7050000000000001</v>
      </c>
      <c r="C105" s="83">
        <v>14.097598961713173</v>
      </c>
      <c r="D105" s="74">
        <v>322.17926640752756</v>
      </c>
      <c r="E105" s="45">
        <v>0</v>
      </c>
      <c r="F105" s="45">
        <v>0</v>
      </c>
      <c r="G105" s="45">
        <v>0</v>
      </c>
      <c r="H105" s="45">
        <v>0</v>
      </c>
      <c r="I105" s="45">
        <v>0</v>
      </c>
      <c r="J105" s="45">
        <v>0</v>
      </c>
      <c r="K105" s="45">
        <v>0</v>
      </c>
      <c r="L105" s="45">
        <v>0</v>
      </c>
      <c r="M105" s="45">
        <v>0</v>
      </c>
      <c r="N105" s="45">
        <v>0</v>
      </c>
      <c r="O105" s="45">
        <v>0</v>
      </c>
      <c r="P105" s="45">
        <v>0</v>
      </c>
      <c r="Q105" s="45">
        <v>0</v>
      </c>
      <c r="R105" s="45">
        <v>0</v>
      </c>
      <c r="S105" s="45">
        <v>0</v>
      </c>
      <c r="T105" s="45">
        <v>0</v>
      </c>
      <c r="U105" s="45">
        <v>0</v>
      </c>
      <c r="V105" s="45">
        <v>0</v>
      </c>
      <c r="W105" s="45">
        <v>0</v>
      </c>
      <c r="X105" s="45">
        <v>0</v>
      </c>
      <c r="Y105" s="45">
        <v>0</v>
      </c>
      <c r="Z105" s="45">
        <v>0</v>
      </c>
      <c r="AA105" s="45">
        <v>0</v>
      </c>
      <c r="AB105" s="45">
        <v>0</v>
      </c>
      <c r="AC105" s="45">
        <v>0</v>
      </c>
      <c r="AD105" s="45">
        <v>0</v>
      </c>
      <c r="AE105" s="45">
        <v>0</v>
      </c>
      <c r="AF105" s="45">
        <v>0</v>
      </c>
      <c r="AG105" s="45">
        <v>21.72129852822842</v>
      </c>
      <c r="AH105" s="45">
        <v>0</v>
      </c>
      <c r="AI105" s="45">
        <v>0</v>
      </c>
      <c r="AJ105" s="45">
        <v>0</v>
      </c>
      <c r="AK105" s="74">
        <v>0</v>
      </c>
      <c r="AL105" s="52">
        <v>384.58249967553536</v>
      </c>
      <c r="AM105" s="45">
        <v>6202.9435431537968</v>
      </c>
      <c r="AN105" s="48">
        <v>6587.5260428293313</v>
      </c>
      <c r="AO105" s="74">
        <v>0</v>
      </c>
      <c r="AP105" s="45">
        <v>0</v>
      </c>
      <c r="AQ105" s="45">
        <v>0</v>
      </c>
      <c r="AR105" s="45">
        <v>0</v>
      </c>
      <c r="AS105" s="45">
        <v>0</v>
      </c>
      <c r="AT105" s="45">
        <v>0</v>
      </c>
      <c r="AU105" s="45">
        <v>0</v>
      </c>
      <c r="AV105" s="45">
        <v>0</v>
      </c>
      <c r="AW105" s="45">
        <v>0</v>
      </c>
      <c r="AX105" s="48">
        <v>0</v>
      </c>
      <c r="AY105" s="45">
        <v>0</v>
      </c>
      <c r="AZ105" s="45">
        <v>0</v>
      </c>
      <c r="BA105" s="45">
        <v>0</v>
      </c>
      <c r="BB105" s="45">
        <v>0</v>
      </c>
      <c r="BC105" s="45">
        <v>0</v>
      </c>
      <c r="BD105" s="45">
        <v>0</v>
      </c>
      <c r="BE105" s="45">
        <v>0</v>
      </c>
      <c r="BF105" s="45">
        <v>0</v>
      </c>
      <c r="BG105" s="45">
        <v>0</v>
      </c>
      <c r="BH105" s="45">
        <v>0</v>
      </c>
      <c r="BI105" s="45">
        <v>0</v>
      </c>
      <c r="BJ105" s="45">
        <v>0</v>
      </c>
      <c r="BK105" s="45">
        <v>0</v>
      </c>
      <c r="BL105" s="45">
        <v>0</v>
      </c>
      <c r="BM105" s="45">
        <v>0</v>
      </c>
      <c r="BN105" s="48">
        <v>0</v>
      </c>
      <c r="BO105" s="48">
        <v>0</v>
      </c>
      <c r="BP105" s="45">
        <v>0</v>
      </c>
      <c r="BQ105" s="45">
        <v>0</v>
      </c>
      <c r="BR105" s="45">
        <v>0</v>
      </c>
      <c r="BS105" s="74">
        <f t="shared" ref="BS105:BS128" si="122">D105+E105+F105+G105+H105+K105+N105+Q105+T105+W105+Z105+AC105+AF105+AG105+AJ105+AK105+AN105</f>
        <v>6931.4266077650873</v>
      </c>
      <c r="BT105" s="45">
        <f t="shared" si="115"/>
        <v>0</v>
      </c>
      <c r="BU105" s="45">
        <f t="shared" ref="BU105:BU128" si="123">SUM(BS105:BT105)</f>
        <v>6931.4266077650873</v>
      </c>
      <c r="BV105" s="48">
        <f t="shared" ref="BV105:BV128" si="124">D105+E105+F105+G105+H105+K105+N105+Q105+T105+W105+Z105+AC105+AF105+AG105+AJ105+AK105+AN105+AQ105+AT105+AW105+AZ105+BC105+BD105+BG105+BH105+BI105+BJ105+BM105+BP105+BQ105+BR105</f>
        <v>6931.4266077650873</v>
      </c>
      <c r="BW105" s="87">
        <f t="shared" ref="BW105:BW128" si="125">D105+E105+F105+G105+H105+I105+L105+O105+R105+U105+X105+AA105+AD105+AH105+AL105</f>
        <v>706.76176608306287</v>
      </c>
      <c r="BX105" s="48">
        <f t="shared" ref="BX105:BX128" si="126">J105+M105+P105+S105+V105+Y105+AB105+AE105+AK105+AM105</f>
        <v>6202.9435431537968</v>
      </c>
      <c r="BY105" s="48">
        <f t="shared" ref="BY105:BY128" si="127">AG105+AI105</f>
        <v>21.72129852822842</v>
      </c>
      <c r="BZ105" s="48">
        <f t="shared" si="116"/>
        <v>6931.4266077650882</v>
      </c>
      <c r="CA105" s="87">
        <f t="shared" ref="CA105:CA128" si="128">AO105+AR105+AU105+AX105+BA105+BD105+BE105+BH105+BK105+BN105</f>
        <v>0</v>
      </c>
      <c r="CB105" s="48">
        <f t="shared" ref="CB105:CB128" si="129">AP105+AV105+AY105+BB105+BF105+BI105+BJ105+BL105+BQ105+BR105</f>
        <v>0</v>
      </c>
      <c r="CC105" s="48">
        <f t="shared" ref="CC105:CC128" si="130">AS105+BO105</f>
        <v>0</v>
      </c>
      <c r="CD105" s="48">
        <f t="shared" ref="CD105:CD128" si="131">SUM(CA105:CC105)</f>
        <v>0</v>
      </c>
      <c r="CE105" s="87">
        <f t="shared" ref="CE105:CE128" si="132">BW105+CA105</f>
        <v>706.76176608306287</v>
      </c>
      <c r="CF105" s="48">
        <f t="shared" ref="CF105:CF128" si="133">BX105+CB105</f>
        <v>6202.9435431537968</v>
      </c>
      <c r="CG105" s="48">
        <f t="shared" ref="CG105:CG128" si="134">BY105+CC105</f>
        <v>21.72129852822842</v>
      </c>
      <c r="CH105" s="87">
        <f t="shared" ref="CH105:CH128" si="135">SUM(CE105:CG105)</f>
        <v>6931.4266077650882</v>
      </c>
      <c r="CI105" s="48">
        <f t="shared" ref="CI105:CI168" si="136">(CI13*C13)/1000</f>
        <v>706.76176608306298</v>
      </c>
      <c r="CJ105" s="48">
        <f t="shared" ref="CJ105:CJ128" si="137">CH105-CI105</f>
        <v>6224.6648416820253</v>
      </c>
      <c r="CK105" s="90">
        <f t="shared" ref="CK105:CK128" si="138">CI105/CH105</f>
        <v>0.10196483438074595</v>
      </c>
      <c r="CL105" s="88">
        <f t="shared" ref="CL105:CL128" si="139">CI105-AH105-AR105-BN105</f>
        <v>706.76176608306298</v>
      </c>
      <c r="CM105" s="44">
        <f t="shared" ref="CM105:CM128" si="140">CJ105-AG105-AI105-AS105-BO105</f>
        <v>6202.9435431537968</v>
      </c>
      <c r="CN105" s="44">
        <f t="shared" ref="CN105:CN128" si="141">SUM(CL105:CM105)</f>
        <v>6909.7053092368596</v>
      </c>
      <c r="CO105" s="92">
        <f t="shared" ref="CO105:CO128" si="142">CL105/CN105</f>
        <v>0.10228537028030231</v>
      </c>
      <c r="CP105" s="88">
        <f t="shared" ref="CP105:CP128" si="143">F105+G105+H105+I105+L105+AA105+AD105</f>
        <v>0</v>
      </c>
      <c r="CQ105" s="52">
        <f t="shared" ref="CQ105:CQ128" si="144">J105+M105+AB105+AE105</f>
        <v>0</v>
      </c>
      <c r="CR105" s="52">
        <f t="shared" ref="CR105:CR128" si="145">SUM(CP105:CQ105)</f>
        <v>0</v>
      </c>
      <c r="CS105" s="110">
        <v>0</v>
      </c>
      <c r="CT105" s="88">
        <f t="shared" ref="CT105:CT128" si="146">CL105-CP105</f>
        <v>706.76176608306298</v>
      </c>
      <c r="CU105" s="52">
        <f t="shared" ref="CU105:CU128" si="147">CM105-CQ105</f>
        <v>6202.9435431537968</v>
      </c>
      <c r="CV105" s="52">
        <f t="shared" ref="CV105:CV128" si="148">SUM(CT105:CU105)</f>
        <v>6909.7053092368596</v>
      </c>
      <c r="CW105" s="91">
        <f t="shared" ref="CW105:CW128" si="149">CT105/CV105</f>
        <v>0.10228537028030231</v>
      </c>
      <c r="CX105" s="88">
        <f t="shared" ref="CX105:CX128" si="150">D105+E105+F105+G105+H105+I105+L105+R105+X105+AA105+AD105+AO105+AR105+AU105+AX105+BA105+BE105+BH105+BK105</f>
        <v>322.17926640752756</v>
      </c>
      <c r="CY105" s="44">
        <f t="shared" ref="CY105:CY128" si="151">J105+M105+S105+Y105+AB105+AE105+AG105+AP105+AS105+AV105+AY105+BB105+BF105+BL105</f>
        <v>21.72129852822842</v>
      </c>
      <c r="CZ105" s="44">
        <f t="shared" si="117"/>
        <v>343.90056493575599</v>
      </c>
      <c r="DA105" s="122">
        <f t="array" ref="DA105:DB105">CX105:CY105/CZ105</f>
        <v>0.93683843313172166</v>
      </c>
      <c r="DB105" s="122">
        <v>6.3161566868278257E-2</v>
      </c>
      <c r="DC105" s="88">
        <f t="shared" si="119"/>
        <v>384.58249967553542</v>
      </c>
      <c r="DD105" s="44">
        <f t="shared" si="119"/>
        <v>6202.9435431537968</v>
      </c>
      <c r="DE105" s="44">
        <f t="shared" si="120"/>
        <v>6587.5260428293323</v>
      </c>
      <c r="DF105" s="122">
        <f t="array" ref="DF105:DG105">DC105:DD105/DE105</f>
        <v>5.8380414312617701E-2</v>
      </c>
      <c r="DG105" s="122">
        <v>0.94161958568738224</v>
      </c>
      <c r="DH105" s="88">
        <f t="shared" ref="DH105:DH168" si="152">CX105+DC105</f>
        <v>706.76176608306298</v>
      </c>
      <c r="DI105" s="44">
        <f t="shared" ref="DI105:DI168" si="153">CY105+DD105</f>
        <v>6224.6648416820253</v>
      </c>
      <c r="DJ105" s="44">
        <f t="shared" si="121"/>
        <v>6931.4266077650882</v>
      </c>
      <c r="DK105" s="122">
        <f t="array" ref="DK105:DL105">DH105:DI105/DJ105</f>
        <v>0.10196483438074595</v>
      </c>
      <c r="DL105" s="122">
        <v>0.89803516561925401</v>
      </c>
      <c r="DM105" s="47"/>
      <c r="DN105" s="47"/>
      <c r="DO105" s="47"/>
      <c r="DP105" s="47"/>
      <c r="DQ105" s="47"/>
      <c r="DR105" s="47"/>
      <c r="DS105" s="47"/>
      <c r="DT105" s="47"/>
      <c r="DU105" s="47"/>
      <c r="DV105" s="47"/>
      <c r="DW105" s="47"/>
      <c r="DX105" s="47"/>
      <c r="DY105" s="47"/>
      <c r="DZ105" s="47"/>
      <c r="EA105" s="47"/>
      <c r="EB105" s="47"/>
      <c r="EC105" s="47"/>
      <c r="ED105" s="47"/>
      <c r="EE105" s="47"/>
      <c r="EF105" s="47"/>
    </row>
    <row r="106" spans="1:136" s="24" customFormat="1" ht="12.75" customHeight="1">
      <c r="A106" s="82">
        <v>1938</v>
      </c>
      <c r="B106" s="83">
        <v>7.87</v>
      </c>
      <c r="C106" s="83">
        <v>13.802033036848792</v>
      </c>
      <c r="D106" s="74">
        <v>306.06008259212194</v>
      </c>
      <c r="E106" s="45">
        <v>0</v>
      </c>
      <c r="F106" s="45">
        <v>0</v>
      </c>
      <c r="G106" s="45">
        <v>0</v>
      </c>
      <c r="H106" s="45">
        <v>0</v>
      </c>
      <c r="I106" s="45">
        <v>0</v>
      </c>
      <c r="J106" s="45">
        <v>0</v>
      </c>
      <c r="K106" s="45">
        <v>0</v>
      </c>
      <c r="L106" s="45">
        <v>0</v>
      </c>
      <c r="M106" s="45">
        <v>0</v>
      </c>
      <c r="N106" s="45">
        <v>0</v>
      </c>
      <c r="O106" s="45">
        <v>0</v>
      </c>
      <c r="P106" s="45">
        <v>0</v>
      </c>
      <c r="Q106" s="45">
        <v>0</v>
      </c>
      <c r="R106" s="45">
        <v>0</v>
      </c>
      <c r="S106" s="45">
        <v>0</v>
      </c>
      <c r="T106" s="45">
        <v>0</v>
      </c>
      <c r="U106" s="45">
        <v>0</v>
      </c>
      <c r="V106" s="45">
        <v>0</v>
      </c>
      <c r="W106" s="45">
        <v>0</v>
      </c>
      <c r="X106" s="45">
        <v>0</v>
      </c>
      <c r="Y106" s="45">
        <v>0</v>
      </c>
      <c r="Z106" s="45">
        <v>0</v>
      </c>
      <c r="AA106" s="45">
        <v>0</v>
      </c>
      <c r="AB106" s="45">
        <v>0</v>
      </c>
      <c r="AC106" s="45">
        <v>0</v>
      </c>
      <c r="AD106" s="45">
        <v>0</v>
      </c>
      <c r="AE106" s="45">
        <v>0</v>
      </c>
      <c r="AF106" s="45">
        <v>0</v>
      </c>
      <c r="AG106" s="45">
        <v>23.00982474282084</v>
      </c>
      <c r="AH106" s="45">
        <v>0</v>
      </c>
      <c r="AI106" s="45">
        <v>0</v>
      </c>
      <c r="AJ106" s="45">
        <v>0</v>
      </c>
      <c r="AK106" s="74">
        <v>0</v>
      </c>
      <c r="AL106" s="52">
        <v>290.9468564167725</v>
      </c>
      <c r="AM106" s="45">
        <v>4692.6912325285894</v>
      </c>
      <c r="AN106" s="48">
        <v>4983.6380889453621</v>
      </c>
      <c r="AO106" s="74">
        <v>0</v>
      </c>
      <c r="AP106" s="45">
        <v>0</v>
      </c>
      <c r="AQ106" s="45">
        <v>0</v>
      </c>
      <c r="AR106" s="45">
        <v>0</v>
      </c>
      <c r="AS106" s="45">
        <v>0</v>
      </c>
      <c r="AT106" s="45">
        <v>0</v>
      </c>
      <c r="AU106" s="45">
        <v>0</v>
      </c>
      <c r="AV106" s="45">
        <v>0</v>
      </c>
      <c r="AW106" s="45">
        <v>0</v>
      </c>
      <c r="AX106" s="48">
        <v>0</v>
      </c>
      <c r="AY106" s="45">
        <v>0</v>
      </c>
      <c r="AZ106" s="45">
        <v>0</v>
      </c>
      <c r="BA106" s="45">
        <v>0</v>
      </c>
      <c r="BB106" s="45">
        <v>0</v>
      </c>
      <c r="BC106" s="45">
        <v>0</v>
      </c>
      <c r="BD106" s="45">
        <v>0</v>
      </c>
      <c r="BE106" s="45">
        <v>0</v>
      </c>
      <c r="BF106" s="45">
        <v>0</v>
      </c>
      <c r="BG106" s="45">
        <v>0</v>
      </c>
      <c r="BH106" s="45">
        <v>0</v>
      </c>
      <c r="BI106" s="45">
        <v>0</v>
      </c>
      <c r="BJ106" s="45">
        <v>0</v>
      </c>
      <c r="BK106" s="45">
        <v>0</v>
      </c>
      <c r="BL106" s="45">
        <v>0</v>
      </c>
      <c r="BM106" s="45">
        <v>0</v>
      </c>
      <c r="BN106" s="48">
        <v>0</v>
      </c>
      <c r="BO106" s="48">
        <v>0</v>
      </c>
      <c r="BP106" s="45">
        <v>0</v>
      </c>
      <c r="BQ106" s="45">
        <v>0</v>
      </c>
      <c r="BR106" s="45">
        <v>0</v>
      </c>
      <c r="BS106" s="74">
        <f t="shared" si="122"/>
        <v>5312.7079962803045</v>
      </c>
      <c r="BT106" s="45">
        <f t="shared" si="115"/>
        <v>0</v>
      </c>
      <c r="BU106" s="45">
        <f t="shared" si="123"/>
        <v>5312.7079962803045</v>
      </c>
      <c r="BV106" s="48">
        <f t="shared" si="124"/>
        <v>5312.7079962803045</v>
      </c>
      <c r="BW106" s="87">
        <f t="shared" si="125"/>
        <v>597.00693900889451</v>
      </c>
      <c r="BX106" s="48">
        <f t="shared" si="126"/>
        <v>4692.6912325285894</v>
      </c>
      <c r="BY106" s="48">
        <f t="shared" si="127"/>
        <v>23.00982474282084</v>
      </c>
      <c r="BZ106" s="48">
        <f t="shared" si="116"/>
        <v>5312.7079962803045</v>
      </c>
      <c r="CA106" s="87">
        <f t="shared" si="128"/>
        <v>0</v>
      </c>
      <c r="CB106" s="48">
        <f t="shared" si="129"/>
        <v>0</v>
      </c>
      <c r="CC106" s="48">
        <f t="shared" si="130"/>
        <v>0</v>
      </c>
      <c r="CD106" s="48">
        <f t="shared" si="131"/>
        <v>0</v>
      </c>
      <c r="CE106" s="87">
        <f t="shared" si="132"/>
        <v>597.00693900889451</v>
      </c>
      <c r="CF106" s="48">
        <f t="shared" si="133"/>
        <v>4692.6912325285894</v>
      </c>
      <c r="CG106" s="48">
        <f t="shared" si="134"/>
        <v>23.00982474282084</v>
      </c>
      <c r="CH106" s="87">
        <f t="shared" si="135"/>
        <v>5312.7079962803045</v>
      </c>
      <c r="CI106" s="48">
        <f t="shared" si="136"/>
        <v>597.00693900889451</v>
      </c>
      <c r="CJ106" s="48">
        <f t="shared" si="137"/>
        <v>4715.7010572714098</v>
      </c>
      <c r="CK106" s="90">
        <f t="shared" si="138"/>
        <v>0.11237337708507399</v>
      </c>
      <c r="CL106" s="88">
        <f t="shared" si="139"/>
        <v>597.00693900889451</v>
      </c>
      <c r="CM106" s="44">
        <f t="shared" si="140"/>
        <v>4692.6912325285894</v>
      </c>
      <c r="CN106" s="44">
        <f t="shared" si="141"/>
        <v>5289.6981715374841</v>
      </c>
      <c r="CO106" s="92">
        <f t="shared" si="142"/>
        <v>0.11286219357868782</v>
      </c>
      <c r="CP106" s="88">
        <f t="shared" si="143"/>
        <v>0</v>
      </c>
      <c r="CQ106" s="52">
        <f t="shared" si="144"/>
        <v>0</v>
      </c>
      <c r="CR106" s="52">
        <f t="shared" si="145"/>
        <v>0</v>
      </c>
      <c r="CS106" s="110">
        <v>0</v>
      </c>
      <c r="CT106" s="88">
        <f t="shared" si="146"/>
        <v>597.00693900889451</v>
      </c>
      <c r="CU106" s="52">
        <f t="shared" si="147"/>
        <v>4692.6912325285894</v>
      </c>
      <c r="CV106" s="52">
        <f t="shared" si="148"/>
        <v>5289.6981715374841</v>
      </c>
      <c r="CW106" s="91">
        <f t="shared" si="149"/>
        <v>0.11286219357868782</v>
      </c>
      <c r="CX106" s="88">
        <f t="shared" si="150"/>
        <v>306.06008259212194</v>
      </c>
      <c r="CY106" s="44">
        <f t="shared" si="151"/>
        <v>23.00982474282084</v>
      </c>
      <c r="CZ106" s="44">
        <f t="shared" si="117"/>
        <v>329.0699073349428</v>
      </c>
      <c r="DA106" s="122">
        <f t="array" ref="DA106:DB106">CX106:CY106/CZ106</f>
        <v>0.93007618068400166</v>
      </c>
      <c r="DB106" s="122">
        <v>6.9923819315998281E-2</v>
      </c>
      <c r="DC106" s="88">
        <f t="shared" si="119"/>
        <v>290.94685641677256</v>
      </c>
      <c r="DD106" s="44">
        <f t="shared" si="119"/>
        <v>4692.6912325285894</v>
      </c>
      <c r="DE106" s="44">
        <f t="shared" si="120"/>
        <v>4983.6380889453621</v>
      </c>
      <c r="DF106" s="122">
        <f t="array" ref="DF106:DG106">DC106:DD106/DE106</f>
        <v>5.8380414312617701E-2</v>
      </c>
      <c r="DG106" s="122">
        <v>0.94161958568738224</v>
      </c>
      <c r="DH106" s="88">
        <f t="shared" si="152"/>
        <v>597.00693900889451</v>
      </c>
      <c r="DI106" s="44">
        <f t="shared" si="153"/>
        <v>4715.7010572714098</v>
      </c>
      <c r="DJ106" s="44">
        <f t="shared" si="121"/>
        <v>5312.7079962803045</v>
      </c>
      <c r="DK106" s="122">
        <f t="array" ref="DK106:DL106">DH106:DI106/DJ106</f>
        <v>0.11237337708507399</v>
      </c>
      <c r="DL106" s="122">
        <v>0.887626622914926</v>
      </c>
      <c r="DM106" s="47"/>
      <c r="DN106" s="47"/>
      <c r="DO106" s="47"/>
      <c r="DP106" s="47"/>
      <c r="DQ106" s="47"/>
      <c r="DR106" s="47"/>
      <c r="DS106" s="47"/>
      <c r="DT106" s="47"/>
      <c r="DU106" s="47"/>
      <c r="DV106" s="47"/>
      <c r="DW106" s="47"/>
      <c r="DX106" s="47"/>
      <c r="DY106" s="47"/>
      <c r="DZ106" s="47"/>
      <c r="EA106" s="47"/>
      <c r="EB106" s="47"/>
      <c r="EC106" s="47"/>
      <c r="ED106" s="47"/>
      <c r="EE106" s="47"/>
      <c r="EF106" s="47"/>
    </row>
    <row r="107" spans="1:136" s="24" customFormat="1" ht="12.75" customHeight="1">
      <c r="A107" s="82">
        <v>1939</v>
      </c>
      <c r="B107" s="83">
        <v>7.6929999999999996</v>
      </c>
      <c r="C107" s="83">
        <v>14.119589236968674</v>
      </c>
      <c r="D107" s="74">
        <v>303.03955194046534</v>
      </c>
      <c r="E107" s="45">
        <v>0</v>
      </c>
      <c r="F107" s="45">
        <v>0</v>
      </c>
      <c r="G107" s="45">
        <v>0</v>
      </c>
      <c r="H107" s="45">
        <v>0</v>
      </c>
      <c r="I107" s="45">
        <v>0</v>
      </c>
      <c r="J107" s="45">
        <v>0</v>
      </c>
      <c r="K107" s="45">
        <v>0</v>
      </c>
      <c r="L107" s="45">
        <v>0</v>
      </c>
      <c r="M107" s="45">
        <v>0</v>
      </c>
      <c r="N107" s="45">
        <v>0</v>
      </c>
      <c r="O107" s="45">
        <v>0</v>
      </c>
      <c r="P107" s="45">
        <v>0</v>
      </c>
      <c r="Q107" s="45">
        <v>0</v>
      </c>
      <c r="R107" s="45">
        <v>0</v>
      </c>
      <c r="S107" s="45">
        <v>0</v>
      </c>
      <c r="T107" s="45">
        <v>0</v>
      </c>
      <c r="U107" s="45">
        <v>0</v>
      </c>
      <c r="V107" s="45">
        <v>0</v>
      </c>
      <c r="W107" s="45">
        <v>0</v>
      </c>
      <c r="X107" s="45">
        <v>0</v>
      </c>
      <c r="Y107" s="45">
        <v>0</v>
      </c>
      <c r="Z107" s="45">
        <v>0</v>
      </c>
      <c r="AA107" s="45">
        <v>0</v>
      </c>
      <c r="AB107" s="45">
        <v>0</v>
      </c>
      <c r="AC107" s="45">
        <v>0</v>
      </c>
      <c r="AD107" s="45">
        <v>0</v>
      </c>
      <c r="AE107" s="45">
        <v>0</v>
      </c>
      <c r="AF107" s="45">
        <v>0</v>
      </c>
      <c r="AG107" s="45">
        <v>70.597946184843366</v>
      </c>
      <c r="AH107" s="45">
        <v>0</v>
      </c>
      <c r="AI107" s="45">
        <v>0</v>
      </c>
      <c r="AJ107" s="45">
        <v>0</v>
      </c>
      <c r="AK107" s="74">
        <v>0</v>
      </c>
      <c r="AL107" s="52">
        <v>302.01801377875995</v>
      </c>
      <c r="AM107" s="45">
        <v>4871.2582867541923</v>
      </c>
      <c r="AN107" s="48">
        <v>5173.2763005329516</v>
      </c>
      <c r="AO107" s="74">
        <v>0</v>
      </c>
      <c r="AP107" s="45">
        <v>0</v>
      </c>
      <c r="AQ107" s="45">
        <v>0</v>
      </c>
      <c r="AR107" s="45">
        <v>0</v>
      </c>
      <c r="AS107" s="45">
        <v>0</v>
      </c>
      <c r="AT107" s="45">
        <v>0</v>
      </c>
      <c r="AU107" s="45">
        <v>0</v>
      </c>
      <c r="AV107" s="45">
        <v>0</v>
      </c>
      <c r="AW107" s="45">
        <v>0</v>
      </c>
      <c r="AX107" s="48">
        <v>0</v>
      </c>
      <c r="AY107" s="45">
        <v>0</v>
      </c>
      <c r="AZ107" s="45">
        <v>0</v>
      </c>
      <c r="BA107" s="45">
        <v>0</v>
      </c>
      <c r="BB107" s="45">
        <v>0</v>
      </c>
      <c r="BC107" s="45">
        <v>0</v>
      </c>
      <c r="BD107" s="45">
        <v>0</v>
      </c>
      <c r="BE107" s="45">
        <v>0</v>
      </c>
      <c r="BF107" s="45">
        <v>0</v>
      </c>
      <c r="BG107" s="45">
        <v>0</v>
      </c>
      <c r="BH107" s="45">
        <v>0</v>
      </c>
      <c r="BI107" s="45">
        <v>0</v>
      </c>
      <c r="BJ107" s="45">
        <v>0</v>
      </c>
      <c r="BK107" s="45">
        <v>0</v>
      </c>
      <c r="BL107" s="45">
        <v>0</v>
      </c>
      <c r="BM107" s="45">
        <v>0</v>
      </c>
      <c r="BN107" s="48">
        <v>0</v>
      </c>
      <c r="BO107" s="48">
        <v>0</v>
      </c>
      <c r="BP107" s="45">
        <v>0</v>
      </c>
      <c r="BQ107" s="45">
        <v>0</v>
      </c>
      <c r="BR107" s="45">
        <v>0</v>
      </c>
      <c r="BS107" s="74">
        <f t="shared" si="122"/>
        <v>5546.91379865826</v>
      </c>
      <c r="BT107" s="45">
        <f t="shared" si="115"/>
        <v>0</v>
      </c>
      <c r="BU107" s="45">
        <f t="shared" si="123"/>
        <v>5546.91379865826</v>
      </c>
      <c r="BV107" s="48">
        <f t="shared" si="124"/>
        <v>5546.91379865826</v>
      </c>
      <c r="BW107" s="87">
        <f t="shared" si="125"/>
        <v>605.05756571922529</v>
      </c>
      <c r="BX107" s="48">
        <f t="shared" si="126"/>
        <v>4871.2582867541923</v>
      </c>
      <c r="BY107" s="48">
        <f t="shared" si="127"/>
        <v>70.597946184843366</v>
      </c>
      <c r="BZ107" s="48">
        <f t="shared" si="116"/>
        <v>5546.9137986582609</v>
      </c>
      <c r="CA107" s="87">
        <f t="shared" si="128"/>
        <v>0</v>
      </c>
      <c r="CB107" s="48">
        <f t="shared" si="129"/>
        <v>0</v>
      </c>
      <c r="CC107" s="48">
        <f t="shared" si="130"/>
        <v>0</v>
      </c>
      <c r="CD107" s="48">
        <f t="shared" si="131"/>
        <v>0</v>
      </c>
      <c r="CE107" s="87">
        <f t="shared" si="132"/>
        <v>605.05756571922529</v>
      </c>
      <c r="CF107" s="48">
        <f t="shared" si="133"/>
        <v>4871.2582867541923</v>
      </c>
      <c r="CG107" s="48">
        <f t="shared" si="134"/>
        <v>70.597946184843366</v>
      </c>
      <c r="CH107" s="87">
        <f t="shared" si="135"/>
        <v>5546.9137986582609</v>
      </c>
      <c r="CI107" s="48">
        <f t="shared" si="136"/>
        <v>605.05756571922529</v>
      </c>
      <c r="CJ107" s="48">
        <f t="shared" si="137"/>
        <v>4941.8562329390352</v>
      </c>
      <c r="CK107" s="90">
        <f t="shared" si="138"/>
        <v>0.10908003759957154</v>
      </c>
      <c r="CL107" s="88">
        <f t="shared" si="139"/>
        <v>605.05756571922529</v>
      </c>
      <c r="CM107" s="44">
        <f t="shared" si="140"/>
        <v>4871.2582867541914</v>
      </c>
      <c r="CN107" s="44">
        <f t="shared" si="141"/>
        <v>5476.3158524734172</v>
      </c>
      <c r="CO107" s="92">
        <f t="shared" si="142"/>
        <v>0.11048624331007985</v>
      </c>
      <c r="CP107" s="88">
        <f t="shared" si="143"/>
        <v>0</v>
      </c>
      <c r="CQ107" s="52">
        <f t="shared" si="144"/>
        <v>0</v>
      </c>
      <c r="CR107" s="52">
        <f t="shared" si="145"/>
        <v>0</v>
      </c>
      <c r="CS107" s="110">
        <v>0</v>
      </c>
      <c r="CT107" s="88">
        <f t="shared" si="146"/>
        <v>605.05756571922529</v>
      </c>
      <c r="CU107" s="52">
        <f t="shared" si="147"/>
        <v>4871.2582867541914</v>
      </c>
      <c r="CV107" s="52">
        <f t="shared" si="148"/>
        <v>5476.3158524734172</v>
      </c>
      <c r="CW107" s="91">
        <f t="shared" si="149"/>
        <v>0.11048624331007985</v>
      </c>
      <c r="CX107" s="88">
        <f t="shared" si="150"/>
        <v>303.03955194046534</v>
      </c>
      <c r="CY107" s="44">
        <f t="shared" si="151"/>
        <v>70.597946184843366</v>
      </c>
      <c r="CZ107" s="44">
        <f t="shared" si="117"/>
        <v>373.6374981253087</v>
      </c>
      <c r="DA107" s="122">
        <f t="array" ref="DA107:DB107">CX107:CY107/CZ107</f>
        <v>0.81105229924977562</v>
      </c>
      <c r="DB107" s="122">
        <v>0.18894770075022443</v>
      </c>
      <c r="DC107" s="88">
        <f t="shared" si="119"/>
        <v>302.01801377875995</v>
      </c>
      <c r="DD107" s="44">
        <f t="shared" si="119"/>
        <v>4871.2582867541914</v>
      </c>
      <c r="DE107" s="44">
        <f t="shared" si="120"/>
        <v>5173.2763005329516</v>
      </c>
      <c r="DF107" s="122">
        <f t="array" ref="DF107:DG107">DC107:DD107/DE107</f>
        <v>5.8380414312617715E-2</v>
      </c>
      <c r="DG107" s="122">
        <v>0.94161958568738224</v>
      </c>
      <c r="DH107" s="88">
        <f t="shared" si="152"/>
        <v>605.05756571922529</v>
      </c>
      <c r="DI107" s="44">
        <f t="shared" si="153"/>
        <v>4941.8562329390352</v>
      </c>
      <c r="DJ107" s="44">
        <f t="shared" si="121"/>
        <v>5546.9137986582609</v>
      </c>
      <c r="DK107" s="122">
        <f t="array" ref="DK107:DL107">DH107:DI107/DJ107</f>
        <v>0.10908003759957154</v>
      </c>
      <c r="DL107" s="122">
        <v>0.89091996240042837</v>
      </c>
      <c r="DM107" s="47"/>
      <c r="DN107" s="47"/>
      <c r="DO107" s="47"/>
      <c r="DP107" s="47"/>
      <c r="DQ107" s="47"/>
      <c r="DR107" s="47"/>
      <c r="DS107" s="47"/>
      <c r="DT107" s="47"/>
      <c r="DU107" s="47"/>
      <c r="DV107" s="47"/>
      <c r="DW107" s="47"/>
      <c r="DX107" s="47"/>
      <c r="DY107" s="47"/>
      <c r="DZ107" s="47"/>
      <c r="EA107" s="47"/>
      <c r="EB107" s="47"/>
      <c r="EC107" s="47"/>
      <c r="ED107" s="47"/>
      <c r="EE107" s="47"/>
      <c r="EF107" s="47"/>
    </row>
    <row r="108" spans="1:136" s="24" customFormat="1" ht="12.75" customHeight="1">
      <c r="A108" s="82">
        <v>1940</v>
      </c>
      <c r="B108" s="83">
        <v>7.415</v>
      </c>
      <c r="C108" s="83">
        <v>14.648954821308159</v>
      </c>
      <c r="D108" s="74">
        <v>314.40098086014831</v>
      </c>
      <c r="E108" s="45">
        <v>1.0986716115981119</v>
      </c>
      <c r="F108" s="45">
        <v>0</v>
      </c>
      <c r="G108" s="45">
        <v>0</v>
      </c>
      <c r="H108" s="45">
        <v>0</v>
      </c>
      <c r="I108" s="45">
        <v>0</v>
      </c>
      <c r="J108" s="45">
        <v>0</v>
      </c>
      <c r="K108" s="45">
        <v>0</v>
      </c>
      <c r="L108" s="45">
        <v>0</v>
      </c>
      <c r="M108" s="45">
        <v>0</v>
      </c>
      <c r="N108" s="45">
        <v>0</v>
      </c>
      <c r="O108" s="45">
        <v>0</v>
      </c>
      <c r="P108" s="45">
        <v>0</v>
      </c>
      <c r="Q108" s="45">
        <v>0</v>
      </c>
      <c r="R108" s="45">
        <v>0</v>
      </c>
      <c r="S108" s="45">
        <v>0</v>
      </c>
      <c r="T108" s="45">
        <v>0</v>
      </c>
      <c r="U108" s="45">
        <v>0</v>
      </c>
      <c r="V108" s="45">
        <v>0</v>
      </c>
      <c r="W108" s="45">
        <v>0</v>
      </c>
      <c r="X108" s="45">
        <v>0</v>
      </c>
      <c r="Y108" s="45">
        <v>0</v>
      </c>
      <c r="Z108" s="45">
        <v>0</v>
      </c>
      <c r="AA108" s="45">
        <v>0</v>
      </c>
      <c r="AB108" s="45">
        <v>0</v>
      </c>
      <c r="AC108" s="45">
        <v>0</v>
      </c>
      <c r="AD108" s="45">
        <v>0</v>
      </c>
      <c r="AE108" s="45">
        <v>0</v>
      </c>
      <c r="AF108" s="45">
        <v>0</v>
      </c>
      <c r="AG108" s="45">
        <v>23.89515537019555</v>
      </c>
      <c r="AH108" s="45">
        <v>0</v>
      </c>
      <c r="AI108" s="45">
        <v>0</v>
      </c>
      <c r="AJ108" s="45">
        <v>0</v>
      </c>
      <c r="AK108" s="74">
        <v>0</v>
      </c>
      <c r="AL108" s="52">
        <v>453.71797597302765</v>
      </c>
      <c r="AM108" s="45">
        <v>7318.0318705327036</v>
      </c>
      <c r="AN108" s="48">
        <v>7771.7498465057315</v>
      </c>
      <c r="AO108" s="74">
        <v>0</v>
      </c>
      <c r="AP108" s="45">
        <v>0</v>
      </c>
      <c r="AQ108" s="45">
        <v>0</v>
      </c>
      <c r="AR108" s="45">
        <v>0</v>
      </c>
      <c r="AS108" s="45">
        <v>0</v>
      </c>
      <c r="AT108" s="45">
        <v>0</v>
      </c>
      <c r="AU108" s="45">
        <v>0</v>
      </c>
      <c r="AV108" s="45">
        <v>0</v>
      </c>
      <c r="AW108" s="45">
        <v>0</v>
      </c>
      <c r="AX108" s="48">
        <v>0</v>
      </c>
      <c r="AY108" s="45">
        <v>0</v>
      </c>
      <c r="AZ108" s="45">
        <v>0</v>
      </c>
      <c r="BA108" s="45">
        <v>0</v>
      </c>
      <c r="BB108" s="45">
        <v>0</v>
      </c>
      <c r="BC108" s="45">
        <v>0</v>
      </c>
      <c r="BD108" s="45">
        <v>0</v>
      </c>
      <c r="BE108" s="45">
        <v>0</v>
      </c>
      <c r="BF108" s="45">
        <v>0</v>
      </c>
      <c r="BG108" s="45">
        <v>0</v>
      </c>
      <c r="BH108" s="45">
        <v>0</v>
      </c>
      <c r="BI108" s="45">
        <v>0</v>
      </c>
      <c r="BJ108" s="45">
        <v>0</v>
      </c>
      <c r="BK108" s="45">
        <v>0</v>
      </c>
      <c r="BL108" s="45">
        <v>0</v>
      </c>
      <c r="BM108" s="45">
        <v>0</v>
      </c>
      <c r="BN108" s="48">
        <v>0</v>
      </c>
      <c r="BO108" s="48">
        <v>0</v>
      </c>
      <c r="BP108" s="45">
        <v>0</v>
      </c>
      <c r="BQ108" s="45">
        <v>0</v>
      </c>
      <c r="BR108" s="45">
        <v>0</v>
      </c>
      <c r="BS108" s="74">
        <f t="shared" si="122"/>
        <v>8111.1446543476732</v>
      </c>
      <c r="BT108" s="45">
        <f t="shared" si="115"/>
        <v>0</v>
      </c>
      <c r="BU108" s="45">
        <f t="shared" si="123"/>
        <v>8111.1446543476732</v>
      </c>
      <c r="BV108" s="48">
        <f t="shared" si="124"/>
        <v>8111.1446543476732</v>
      </c>
      <c r="BW108" s="87">
        <f t="shared" si="125"/>
        <v>769.21762844477405</v>
      </c>
      <c r="BX108" s="48">
        <f t="shared" si="126"/>
        <v>7318.0318705327036</v>
      </c>
      <c r="BY108" s="48">
        <f t="shared" si="127"/>
        <v>23.89515537019555</v>
      </c>
      <c r="BZ108" s="48">
        <f t="shared" si="116"/>
        <v>8111.1446543476732</v>
      </c>
      <c r="CA108" s="87">
        <f t="shared" si="128"/>
        <v>0</v>
      </c>
      <c r="CB108" s="48">
        <f t="shared" si="129"/>
        <v>0</v>
      </c>
      <c r="CC108" s="48">
        <f t="shared" si="130"/>
        <v>0</v>
      </c>
      <c r="CD108" s="48">
        <f t="shared" si="131"/>
        <v>0</v>
      </c>
      <c r="CE108" s="87">
        <f t="shared" si="132"/>
        <v>769.21762844477405</v>
      </c>
      <c r="CF108" s="48">
        <f t="shared" si="133"/>
        <v>7318.0318705327036</v>
      </c>
      <c r="CG108" s="48">
        <f t="shared" si="134"/>
        <v>23.89515537019555</v>
      </c>
      <c r="CH108" s="87">
        <f t="shared" si="135"/>
        <v>8111.1446543476732</v>
      </c>
      <c r="CI108" s="48">
        <f t="shared" si="136"/>
        <v>769.21762844477416</v>
      </c>
      <c r="CJ108" s="48">
        <f t="shared" si="137"/>
        <v>7341.927025902899</v>
      </c>
      <c r="CK108" s="90">
        <f t="shared" si="138"/>
        <v>9.4834657896584795E-2</v>
      </c>
      <c r="CL108" s="88">
        <f t="shared" si="139"/>
        <v>769.21762844477416</v>
      </c>
      <c r="CM108" s="44">
        <f t="shared" si="140"/>
        <v>7318.0318705327036</v>
      </c>
      <c r="CN108" s="44">
        <f t="shared" si="141"/>
        <v>8087.2494989774777</v>
      </c>
      <c r="CO108" s="92">
        <f t="shared" si="142"/>
        <v>9.5114863037430858E-2</v>
      </c>
      <c r="CP108" s="88">
        <f t="shared" si="143"/>
        <v>0</v>
      </c>
      <c r="CQ108" s="52">
        <f t="shared" si="144"/>
        <v>0</v>
      </c>
      <c r="CR108" s="52">
        <f t="shared" si="145"/>
        <v>0</v>
      </c>
      <c r="CS108" s="110">
        <v>0</v>
      </c>
      <c r="CT108" s="88">
        <f t="shared" si="146"/>
        <v>769.21762844477416</v>
      </c>
      <c r="CU108" s="52">
        <f t="shared" si="147"/>
        <v>7318.0318705327036</v>
      </c>
      <c r="CV108" s="52">
        <f t="shared" si="148"/>
        <v>8087.2494989774777</v>
      </c>
      <c r="CW108" s="91">
        <f t="shared" si="149"/>
        <v>9.5114863037430858E-2</v>
      </c>
      <c r="CX108" s="88">
        <f t="shared" si="150"/>
        <v>315.4996524717464</v>
      </c>
      <c r="CY108" s="44">
        <f t="shared" si="151"/>
        <v>23.89515537019555</v>
      </c>
      <c r="CZ108" s="44">
        <f t="shared" si="117"/>
        <v>339.39480784194194</v>
      </c>
      <c r="DA108" s="122">
        <f t="array" ref="DA108:DB108">CX108:CY108/CZ108</f>
        <v>0.92959481165273561</v>
      </c>
      <c r="DB108" s="122">
        <v>7.0405188347264461E-2</v>
      </c>
      <c r="DC108" s="88">
        <f t="shared" si="119"/>
        <v>453.71797597302776</v>
      </c>
      <c r="DD108" s="44">
        <f t="shared" si="119"/>
        <v>7318.0318705327036</v>
      </c>
      <c r="DE108" s="44">
        <f t="shared" si="120"/>
        <v>7771.7498465057315</v>
      </c>
      <c r="DF108" s="122">
        <f t="array" ref="DF108:DG108">DC108:DD108/DE108</f>
        <v>5.8380414312617715E-2</v>
      </c>
      <c r="DG108" s="122">
        <v>0.94161958568738224</v>
      </c>
      <c r="DH108" s="88">
        <f t="shared" si="152"/>
        <v>769.21762844477416</v>
      </c>
      <c r="DI108" s="44">
        <f t="shared" si="153"/>
        <v>7341.927025902899</v>
      </c>
      <c r="DJ108" s="44">
        <f t="shared" si="121"/>
        <v>8111.1446543476732</v>
      </c>
      <c r="DK108" s="122">
        <f t="array" ref="DK108:DL108">DH108:DI108/DJ108</f>
        <v>9.4834657896584795E-2</v>
      </c>
      <c r="DL108" s="122">
        <v>0.90516534210341515</v>
      </c>
      <c r="DM108" s="47"/>
      <c r="DN108" s="47"/>
      <c r="DO108" s="47"/>
      <c r="DP108" s="47"/>
      <c r="DQ108" s="47"/>
      <c r="DR108" s="47"/>
      <c r="DS108" s="47"/>
      <c r="DT108" s="47"/>
      <c r="DU108" s="47"/>
      <c r="DV108" s="47"/>
      <c r="DW108" s="47"/>
      <c r="DX108" s="47"/>
      <c r="DY108" s="47"/>
      <c r="DZ108" s="47"/>
      <c r="EA108" s="47"/>
      <c r="EB108" s="47"/>
      <c r="EC108" s="47"/>
      <c r="ED108" s="47"/>
      <c r="EE108" s="47"/>
      <c r="EF108" s="47"/>
    </row>
    <row r="109" spans="1:136" s="24" customFormat="1" ht="12.75" customHeight="1">
      <c r="A109" s="82">
        <v>1941</v>
      </c>
      <c r="B109" s="83">
        <v>7.64</v>
      </c>
      <c r="C109" s="83">
        <v>14.217539267015708</v>
      </c>
      <c r="D109" s="74">
        <v>237.51465660994765</v>
      </c>
      <c r="E109" s="45">
        <v>1.0663154450261783</v>
      </c>
      <c r="F109" s="45">
        <v>0</v>
      </c>
      <c r="G109" s="45">
        <v>0</v>
      </c>
      <c r="H109" s="45">
        <v>0</v>
      </c>
      <c r="I109" s="45">
        <v>0</v>
      </c>
      <c r="J109" s="45">
        <v>0</v>
      </c>
      <c r="K109" s="45">
        <v>0</v>
      </c>
      <c r="L109" s="45">
        <v>0</v>
      </c>
      <c r="M109" s="45">
        <v>0</v>
      </c>
      <c r="N109" s="45">
        <v>0</v>
      </c>
      <c r="O109" s="45">
        <v>0</v>
      </c>
      <c r="P109" s="45">
        <v>0</v>
      </c>
      <c r="Q109" s="45">
        <v>0</v>
      </c>
      <c r="R109" s="45">
        <v>0</v>
      </c>
      <c r="S109" s="45">
        <v>0</v>
      </c>
      <c r="T109" s="45">
        <v>0</v>
      </c>
      <c r="U109" s="45">
        <v>0</v>
      </c>
      <c r="V109" s="45">
        <v>0</v>
      </c>
      <c r="W109" s="45">
        <v>0</v>
      </c>
      <c r="X109" s="45">
        <v>0</v>
      </c>
      <c r="Y109" s="45">
        <v>0</v>
      </c>
      <c r="Z109" s="45">
        <v>0</v>
      </c>
      <c r="AA109" s="45">
        <v>0</v>
      </c>
      <c r="AB109" s="45">
        <v>0</v>
      </c>
      <c r="AC109" s="45">
        <v>0</v>
      </c>
      <c r="AD109" s="45">
        <v>0</v>
      </c>
      <c r="AE109" s="45">
        <v>0</v>
      </c>
      <c r="AF109" s="45">
        <v>0</v>
      </c>
      <c r="AG109" s="45">
        <v>29.856832460732985</v>
      </c>
      <c r="AH109" s="45">
        <v>0</v>
      </c>
      <c r="AI109" s="45">
        <v>0</v>
      </c>
      <c r="AJ109" s="45">
        <v>0</v>
      </c>
      <c r="AK109" s="74">
        <v>0</v>
      </c>
      <c r="AL109" s="52">
        <v>386.58225564939266</v>
      </c>
      <c r="AM109" s="45">
        <v>6235.1976717643984</v>
      </c>
      <c r="AN109" s="48">
        <v>6621.7799274137906</v>
      </c>
      <c r="AO109" s="74">
        <v>0</v>
      </c>
      <c r="AP109" s="45">
        <v>0</v>
      </c>
      <c r="AQ109" s="45">
        <v>0</v>
      </c>
      <c r="AR109" s="45">
        <v>0</v>
      </c>
      <c r="AS109" s="45">
        <v>0</v>
      </c>
      <c r="AT109" s="45">
        <v>0</v>
      </c>
      <c r="AU109" s="45">
        <v>0</v>
      </c>
      <c r="AV109" s="45">
        <v>0</v>
      </c>
      <c r="AW109" s="45">
        <v>0</v>
      </c>
      <c r="AX109" s="48">
        <v>0</v>
      </c>
      <c r="AY109" s="45">
        <v>0</v>
      </c>
      <c r="AZ109" s="45">
        <v>0</v>
      </c>
      <c r="BA109" s="45">
        <v>0</v>
      </c>
      <c r="BB109" s="45">
        <v>0</v>
      </c>
      <c r="BC109" s="45">
        <v>0</v>
      </c>
      <c r="BD109" s="45">
        <v>0</v>
      </c>
      <c r="BE109" s="45">
        <v>0</v>
      </c>
      <c r="BF109" s="45">
        <v>0</v>
      </c>
      <c r="BG109" s="45">
        <v>0</v>
      </c>
      <c r="BH109" s="45">
        <v>0</v>
      </c>
      <c r="BI109" s="45">
        <v>0</v>
      </c>
      <c r="BJ109" s="45">
        <v>0</v>
      </c>
      <c r="BK109" s="45">
        <v>0</v>
      </c>
      <c r="BL109" s="45">
        <v>0</v>
      </c>
      <c r="BM109" s="45">
        <v>0</v>
      </c>
      <c r="BN109" s="48">
        <v>0</v>
      </c>
      <c r="BO109" s="48">
        <v>0</v>
      </c>
      <c r="BP109" s="45">
        <v>0</v>
      </c>
      <c r="BQ109" s="45">
        <v>0</v>
      </c>
      <c r="BR109" s="45">
        <v>0</v>
      </c>
      <c r="BS109" s="74">
        <f t="shared" si="122"/>
        <v>6890.2177319294969</v>
      </c>
      <c r="BT109" s="45">
        <f t="shared" si="115"/>
        <v>0</v>
      </c>
      <c r="BU109" s="45">
        <f t="shared" si="123"/>
        <v>6890.2177319294969</v>
      </c>
      <c r="BV109" s="48">
        <f t="shared" si="124"/>
        <v>6890.2177319294969</v>
      </c>
      <c r="BW109" s="87">
        <f t="shared" si="125"/>
        <v>625.16322770436648</v>
      </c>
      <c r="BX109" s="48">
        <f t="shared" si="126"/>
        <v>6235.1976717643984</v>
      </c>
      <c r="BY109" s="48">
        <f t="shared" si="127"/>
        <v>29.856832460732985</v>
      </c>
      <c r="BZ109" s="48">
        <f t="shared" si="116"/>
        <v>6890.2177319294979</v>
      </c>
      <c r="CA109" s="87">
        <f t="shared" si="128"/>
        <v>0</v>
      </c>
      <c r="CB109" s="48">
        <f t="shared" si="129"/>
        <v>0</v>
      </c>
      <c r="CC109" s="48">
        <f t="shared" si="130"/>
        <v>0</v>
      </c>
      <c r="CD109" s="48">
        <f t="shared" si="131"/>
        <v>0</v>
      </c>
      <c r="CE109" s="87">
        <f t="shared" si="132"/>
        <v>625.16322770436648</v>
      </c>
      <c r="CF109" s="48">
        <f t="shared" si="133"/>
        <v>6235.1976717643984</v>
      </c>
      <c r="CG109" s="48">
        <f t="shared" si="134"/>
        <v>29.856832460732985</v>
      </c>
      <c r="CH109" s="87">
        <f t="shared" si="135"/>
        <v>6890.2177319294979</v>
      </c>
      <c r="CI109" s="48">
        <f t="shared" si="136"/>
        <v>625.16322770436659</v>
      </c>
      <c r="CJ109" s="48">
        <f t="shared" si="137"/>
        <v>6265.0545042251315</v>
      </c>
      <c r="CK109" s="90">
        <f t="shared" si="138"/>
        <v>9.0731998904379968E-2</v>
      </c>
      <c r="CL109" s="88">
        <f t="shared" si="139"/>
        <v>625.16322770436659</v>
      </c>
      <c r="CM109" s="44">
        <f t="shared" si="140"/>
        <v>6235.1976717643984</v>
      </c>
      <c r="CN109" s="44">
        <f t="shared" si="141"/>
        <v>6860.3608994687647</v>
      </c>
      <c r="CO109" s="92">
        <f t="shared" si="142"/>
        <v>9.112687172955819E-2</v>
      </c>
      <c r="CP109" s="88">
        <f t="shared" si="143"/>
        <v>0</v>
      </c>
      <c r="CQ109" s="52">
        <f t="shared" si="144"/>
        <v>0</v>
      </c>
      <c r="CR109" s="52">
        <f t="shared" si="145"/>
        <v>0</v>
      </c>
      <c r="CS109" s="110">
        <v>0</v>
      </c>
      <c r="CT109" s="88">
        <f t="shared" si="146"/>
        <v>625.16322770436659</v>
      </c>
      <c r="CU109" s="52">
        <f t="shared" si="147"/>
        <v>6235.1976717643984</v>
      </c>
      <c r="CV109" s="52">
        <f t="shared" si="148"/>
        <v>6860.3608994687647</v>
      </c>
      <c r="CW109" s="91">
        <f t="shared" si="149"/>
        <v>9.112687172955819E-2</v>
      </c>
      <c r="CX109" s="88">
        <f t="shared" si="150"/>
        <v>238.58097205497384</v>
      </c>
      <c r="CY109" s="44">
        <f t="shared" si="151"/>
        <v>29.856832460732985</v>
      </c>
      <c r="CZ109" s="44">
        <f t="shared" si="117"/>
        <v>268.43780451570683</v>
      </c>
      <c r="DA109" s="122">
        <f t="array" ref="DA109:DB109">CX109:CY109/CZ109</f>
        <v>0.88877560478264894</v>
      </c>
      <c r="DB109" s="122">
        <v>0.111224395217351</v>
      </c>
      <c r="DC109" s="88">
        <f t="shared" si="119"/>
        <v>386.58225564939278</v>
      </c>
      <c r="DD109" s="44">
        <f t="shared" si="119"/>
        <v>6235.1976717643984</v>
      </c>
      <c r="DE109" s="44">
        <f t="shared" si="120"/>
        <v>6621.7799274137915</v>
      </c>
      <c r="DF109" s="122">
        <f t="array" ref="DF109:DG109">DC109:DD109/DE109</f>
        <v>5.8380414312617708E-2</v>
      </c>
      <c r="DG109" s="122">
        <v>0.94161958568738224</v>
      </c>
      <c r="DH109" s="88">
        <f t="shared" si="152"/>
        <v>625.16322770436659</v>
      </c>
      <c r="DI109" s="44">
        <f t="shared" si="153"/>
        <v>6265.0545042251315</v>
      </c>
      <c r="DJ109" s="44">
        <f t="shared" si="121"/>
        <v>6890.2177319294979</v>
      </c>
      <c r="DK109" s="122">
        <f t="array" ref="DK109:DL109">DH109:DI109/DJ109</f>
        <v>9.0731998904379968E-2</v>
      </c>
      <c r="DL109" s="122">
        <v>0.90926800109562012</v>
      </c>
      <c r="DM109" s="47"/>
      <c r="DN109" s="47"/>
      <c r="DO109" s="47"/>
      <c r="DP109" s="47"/>
      <c r="DQ109" s="47"/>
      <c r="DR109" s="47"/>
      <c r="DS109" s="47"/>
      <c r="DT109" s="47"/>
      <c r="DU109" s="47"/>
      <c r="DV109" s="47"/>
      <c r="DW109" s="47"/>
      <c r="DX109" s="47"/>
      <c r="DY109" s="47"/>
      <c r="DZ109" s="47"/>
      <c r="EA109" s="47"/>
      <c r="EB109" s="47"/>
      <c r="EC109" s="47"/>
      <c r="ED109" s="47"/>
      <c r="EE109" s="47"/>
      <c r="EF109" s="47"/>
    </row>
    <row r="110" spans="1:136" s="24" customFormat="1" ht="12.75" customHeight="1">
      <c r="A110" s="82">
        <v>1942</v>
      </c>
      <c r="B110" s="83">
        <v>7.8620000000000001</v>
      </c>
      <c r="C110" s="83">
        <v>13.816077334011702</v>
      </c>
      <c r="D110" s="74">
        <v>324.90958204655311</v>
      </c>
      <c r="E110" s="45">
        <v>1.0362058000508776</v>
      </c>
      <c r="F110" s="45">
        <v>0</v>
      </c>
      <c r="G110" s="45">
        <v>0</v>
      </c>
      <c r="H110" s="45">
        <v>0</v>
      </c>
      <c r="I110" s="45">
        <v>0</v>
      </c>
      <c r="J110" s="45">
        <v>0</v>
      </c>
      <c r="K110" s="45">
        <v>0</v>
      </c>
      <c r="L110" s="45">
        <v>0</v>
      </c>
      <c r="M110" s="45">
        <v>0</v>
      </c>
      <c r="N110" s="45">
        <v>0</v>
      </c>
      <c r="O110" s="45">
        <v>0</v>
      </c>
      <c r="P110" s="45">
        <v>0</v>
      </c>
      <c r="Q110" s="45">
        <v>0</v>
      </c>
      <c r="R110" s="45">
        <v>0</v>
      </c>
      <c r="S110" s="45">
        <v>0</v>
      </c>
      <c r="T110" s="45">
        <v>0</v>
      </c>
      <c r="U110" s="45">
        <v>0</v>
      </c>
      <c r="V110" s="45">
        <v>0</v>
      </c>
      <c r="W110" s="45">
        <v>0</v>
      </c>
      <c r="X110" s="45">
        <v>0</v>
      </c>
      <c r="Y110" s="45">
        <v>0</v>
      </c>
      <c r="Z110" s="45">
        <v>0</v>
      </c>
      <c r="AA110" s="45">
        <v>0</v>
      </c>
      <c r="AB110" s="45">
        <v>0</v>
      </c>
      <c r="AC110" s="45">
        <v>0</v>
      </c>
      <c r="AD110" s="45">
        <v>0</v>
      </c>
      <c r="AE110" s="45">
        <v>0</v>
      </c>
      <c r="AF110" s="45">
        <v>0</v>
      </c>
      <c r="AG110" s="45">
        <v>38.027537047061813</v>
      </c>
      <c r="AH110" s="45">
        <v>0</v>
      </c>
      <c r="AI110" s="45">
        <v>0</v>
      </c>
      <c r="AJ110" s="45">
        <v>0</v>
      </c>
      <c r="AK110" s="74">
        <v>0</v>
      </c>
      <c r="AL110" s="52">
        <v>427.77473489245023</v>
      </c>
      <c r="AM110" s="45">
        <v>6899.592498265326</v>
      </c>
      <c r="AN110" s="48">
        <v>7327.3672331577764</v>
      </c>
      <c r="AO110" s="74">
        <v>0</v>
      </c>
      <c r="AP110" s="45">
        <v>0</v>
      </c>
      <c r="AQ110" s="45">
        <v>0</v>
      </c>
      <c r="AR110" s="45">
        <v>0</v>
      </c>
      <c r="AS110" s="45">
        <v>0</v>
      </c>
      <c r="AT110" s="45">
        <v>0</v>
      </c>
      <c r="AU110" s="45">
        <v>0</v>
      </c>
      <c r="AV110" s="45">
        <v>0</v>
      </c>
      <c r="AW110" s="45">
        <v>0</v>
      </c>
      <c r="AX110" s="48">
        <v>0</v>
      </c>
      <c r="AY110" s="45">
        <v>0</v>
      </c>
      <c r="AZ110" s="45">
        <v>0</v>
      </c>
      <c r="BA110" s="45">
        <v>0</v>
      </c>
      <c r="BB110" s="45">
        <v>0</v>
      </c>
      <c r="BC110" s="45">
        <v>0</v>
      </c>
      <c r="BD110" s="45">
        <v>0</v>
      </c>
      <c r="BE110" s="45">
        <v>0</v>
      </c>
      <c r="BF110" s="45">
        <v>0</v>
      </c>
      <c r="BG110" s="45">
        <v>0</v>
      </c>
      <c r="BH110" s="45">
        <v>0</v>
      </c>
      <c r="BI110" s="45">
        <v>0</v>
      </c>
      <c r="BJ110" s="45">
        <v>0</v>
      </c>
      <c r="BK110" s="45">
        <v>0</v>
      </c>
      <c r="BL110" s="45">
        <v>0</v>
      </c>
      <c r="BM110" s="45">
        <v>0</v>
      </c>
      <c r="BN110" s="48">
        <v>0</v>
      </c>
      <c r="BO110" s="48">
        <v>0</v>
      </c>
      <c r="BP110" s="45">
        <v>0</v>
      </c>
      <c r="BQ110" s="45">
        <v>0</v>
      </c>
      <c r="BR110" s="45">
        <v>0</v>
      </c>
      <c r="BS110" s="74">
        <f t="shared" si="122"/>
        <v>7691.3405580514418</v>
      </c>
      <c r="BT110" s="45">
        <f t="shared" si="115"/>
        <v>0</v>
      </c>
      <c r="BU110" s="45">
        <f t="shared" si="123"/>
        <v>7691.3405580514418</v>
      </c>
      <c r="BV110" s="48">
        <f t="shared" si="124"/>
        <v>7691.3405580514418</v>
      </c>
      <c r="BW110" s="87">
        <f t="shared" si="125"/>
        <v>753.72052273905422</v>
      </c>
      <c r="BX110" s="48">
        <f t="shared" si="126"/>
        <v>6899.592498265326</v>
      </c>
      <c r="BY110" s="48">
        <f t="shared" si="127"/>
        <v>38.027537047061813</v>
      </c>
      <c r="BZ110" s="48">
        <f t="shared" si="116"/>
        <v>7691.3405580514418</v>
      </c>
      <c r="CA110" s="87">
        <f t="shared" si="128"/>
        <v>0</v>
      </c>
      <c r="CB110" s="48">
        <f t="shared" si="129"/>
        <v>0</v>
      </c>
      <c r="CC110" s="48">
        <f t="shared" si="130"/>
        <v>0</v>
      </c>
      <c r="CD110" s="48">
        <f t="shared" si="131"/>
        <v>0</v>
      </c>
      <c r="CE110" s="87">
        <f t="shared" si="132"/>
        <v>753.72052273905422</v>
      </c>
      <c r="CF110" s="48">
        <f t="shared" si="133"/>
        <v>6899.592498265326</v>
      </c>
      <c r="CG110" s="48">
        <f t="shared" si="134"/>
        <v>38.027537047061813</v>
      </c>
      <c r="CH110" s="87">
        <f t="shared" si="135"/>
        <v>7691.3405580514418</v>
      </c>
      <c r="CI110" s="48">
        <f t="shared" si="136"/>
        <v>753.72052273905422</v>
      </c>
      <c r="CJ110" s="48">
        <f t="shared" si="137"/>
        <v>6937.6200353123877</v>
      </c>
      <c r="CK110" s="90">
        <f t="shared" si="138"/>
        <v>9.7995988742176451E-2</v>
      </c>
      <c r="CL110" s="88">
        <f t="shared" si="139"/>
        <v>753.72052273905422</v>
      </c>
      <c r="CM110" s="44">
        <f t="shared" si="140"/>
        <v>6899.592498265326</v>
      </c>
      <c r="CN110" s="44">
        <f t="shared" si="141"/>
        <v>7653.3130210043801</v>
      </c>
      <c r="CO110" s="92">
        <f t="shared" si="142"/>
        <v>9.8482908077911074E-2</v>
      </c>
      <c r="CP110" s="88">
        <f t="shared" si="143"/>
        <v>0</v>
      </c>
      <c r="CQ110" s="52">
        <f t="shared" si="144"/>
        <v>0</v>
      </c>
      <c r="CR110" s="52">
        <f t="shared" si="145"/>
        <v>0</v>
      </c>
      <c r="CS110" s="110">
        <v>0</v>
      </c>
      <c r="CT110" s="88">
        <f t="shared" si="146"/>
        <v>753.72052273905422</v>
      </c>
      <c r="CU110" s="52">
        <f t="shared" si="147"/>
        <v>6899.592498265326</v>
      </c>
      <c r="CV110" s="52">
        <f t="shared" si="148"/>
        <v>7653.3130210043801</v>
      </c>
      <c r="CW110" s="91">
        <f t="shared" si="149"/>
        <v>9.8482908077911074E-2</v>
      </c>
      <c r="CX110" s="88">
        <f t="shared" si="150"/>
        <v>325.94578784660399</v>
      </c>
      <c r="CY110" s="44">
        <f t="shared" si="151"/>
        <v>38.027537047061813</v>
      </c>
      <c r="CZ110" s="44">
        <f t="shared" si="117"/>
        <v>363.97332489366579</v>
      </c>
      <c r="DA110" s="122">
        <f t="array" ref="DA110:DB110">CX110:CY110/CZ110</f>
        <v>0.89552108782100592</v>
      </c>
      <c r="DB110" s="122">
        <v>0.10447891217899415</v>
      </c>
      <c r="DC110" s="88">
        <f t="shared" si="119"/>
        <v>427.77473489245023</v>
      </c>
      <c r="DD110" s="44">
        <f t="shared" si="119"/>
        <v>6899.592498265326</v>
      </c>
      <c r="DE110" s="44">
        <f t="shared" si="120"/>
        <v>7327.3672331577764</v>
      </c>
      <c r="DF110" s="122">
        <f t="array" ref="DF110:DG110">DC110:DD110/DE110</f>
        <v>5.8380414312617701E-2</v>
      </c>
      <c r="DG110" s="122">
        <v>0.94161958568738224</v>
      </c>
      <c r="DH110" s="88">
        <f t="shared" si="152"/>
        <v>753.72052273905422</v>
      </c>
      <c r="DI110" s="44">
        <f t="shared" si="153"/>
        <v>6937.6200353123877</v>
      </c>
      <c r="DJ110" s="44">
        <f t="shared" si="121"/>
        <v>7691.3405580514418</v>
      </c>
      <c r="DK110" s="122">
        <f t="array" ref="DK110:DL110">DH110:DI110/DJ110</f>
        <v>9.7995988742176451E-2</v>
      </c>
      <c r="DL110" s="122">
        <v>0.90200401125782359</v>
      </c>
      <c r="DM110" s="47"/>
      <c r="DN110" s="47"/>
      <c r="DO110" s="47"/>
      <c r="DP110" s="47"/>
      <c r="DQ110" s="47"/>
      <c r="DR110" s="47"/>
      <c r="DS110" s="47"/>
      <c r="DT110" s="47"/>
      <c r="DU110" s="47"/>
      <c r="DV110" s="47"/>
      <c r="DW110" s="47"/>
      <c r="DX110" s="47"/>
      <c r="DY110" s="47"/>
      <c r="DZ110" s="47"/>
      <c r="EA110" s="47"/>
      <c r="EB110" s="47"/>
      <c r="EC110" s="47"/>
      <c r="ED110" s="47"/>
      <c r="EE110" s="47"/>
      <c r="EF110" s="47"/>
    </row>
    <row r="111" spans="1:136" s="24" customFormat="1" ht="12.75" customHeight="1">
      <c r="A111" s="82">
        <v>1943</v>
      </c>
      <c r="B111" s="83">
        <v>7.6520000000000001</v>
      </c>
      <c r="C111" s="83">
        <v>14.195243073706221</v>
      </c>
      <c r="D111" s="74">
        <v>291.15596197909048</v>
      </c>
      <c r="E111" s="45">
        <v>0</v>
      </c>
      <c r="F111" s="45">
        <v>0</v>
      </c>
      <c r="G111" s="45">
        <v>0</v>
      </c>
      <c r="H111" s="45">
        <v>0</v>
      </c>
      <c r="I111" s="45">
        <v>0</v>
      </c>
      <c r="J111" s="45">
        <v>0</v>
      </c>
      <c r="K111" s="45">
        <v>0</v>
      </c>
      <c r="L111" s="45">
        <v>0</v>
      </c>
      <c r="M111" s="45">
        <v>0</v>
      </c>
      <c r="N111" s="45">
        <v>0</v>
      </c>
      <c r="O111" s="45">
        <v>0</v>
      </c>
      <c r="P111" s="45">
        <v>0</v>
      </c>
      <c r="Q111" s="45">
        <v>0</v>
      </c>
      <c r="R111" s="45">
        <v>0</v>
      </c>
      <c r="S111" s="45">
        <v>0</v>
      </c>
      <c r="T111" s="45">
        <v>0</v>
      </c>
      <c r="U111" s="45">
        <v>0</v>
      </c>
      <c r="V111" s="45">
        <v>0</v>
      </c>
      <c r="W111" s="45">
        <v>0</v>
      </c>
      <c r="X111" s="45">
        <v>0</v>
      </c>
      <c r="Y111" s="45">
        <v>0</v>
      </c>
      <c r="Z111" s="45">
        <v>0</v>
      </c>
      <c r="AA111" s="45">
        <v>0</v>
      </c>
      <c r="AB111" s="45">
        <v>0</v>
      </c>
      <c r="AC111" s="45">
        <v>0</v>
      </c>
      <c r="AD111" s="45">
        <v>0</v>
      </c>
      <c r="AE111" s="45">
        <v>0</v>
      </c>
      <c r="AF111" s="45">
        <v>0</v>
      </c>
      <c r="AG111" s="45">
        <v>22.587215264506014</v>
      </c>
      <c r="AH111" s="45">
        <v>0</v>
      </c>
      <c r="AI111" s="45">
        <v>0</v>
      </c>
      <c r="AJ111" s="45">
        <v>0</v>
      </c>
      <c r="AK111" s="74">
        <v>0</v>
      </c>
      <c r="AL111" s="52">
        <v>396.04728175640355</v>
      </c>
      <c r="AM111" s="45">
        <v>6387.8593831677999</v>
      </c>
      <c r="AN111" s="48">
        <v>6783.9066649242031</v>
      </c>
      <c r="AO111" s="74">
        <v>0</v>
      </c>
      <c r="AP111" s="45">
        <v>0</v>
      </c>
      <c r="AQ111" s="45">
        <v>0</v>
      </c>
      <c r="AR111" s="45">
        <v>0</v>
      </c>
      <c r="AS111" s="45">
        <v>0</v>
      </c>
      <c r="AT111" s="45">
        <v>0</v>
      </c>
      <c r="AU111" s="45">
        <v>0</v>
      </c>
      <c r="AV111" s="45">
        <v>0</v>
      </c>
      <c r="AW111" s="45">
        <v>0</v>
      </c>
      <c r="AX111" s="48">
        <v>0</v>
      </c>
      <c r="AY111" s="45">
        <v>0</v>
      </c>
      <c r="AZ111" s="45">
        <v>0</v>
      </c>
      <c r="BA111" s="45">
        <v>0</v>
      </c>
      <c r="BB111" s="45">
        <v>0</v>
      </c>
      <c r="BC111" s="45">
        <v>0</v>
      </c>
      <c r="BD111" s="45">
        <v>0</v>
      </c>
      <c r="BE111" s="45">
        <v>0</v>
      </c>
      <c r="BF111" s="45">
        <v>0</v>
      </c>
      <c r="BG111" s="45">
        <v>0</v>
      </c>
      <c r="BH111" s="45">
        <v>0</v>
      </c>
      <c r="BI111" s="45">
        <v>0</v>
      </c>
      <c r="BJ111" s="45">
        <v>0</v>
      </c>
      <c r="BK111" s="45">
        <v>0</v>
      </c>
      <c r="BL111" s="45">
        <v>0</v>
      </c>
      <c r="BM111" s="45">
        <v>0</v>
      </c>
      <c r="BN111" s="48">
        <v>0</v>
      </c>
      <c r="BO111" s="48">
        <v>0</v>
      </c>
      <c r="BP111" s="45">
        <v>0</v>
      </c>
      <c r="BQ111" s="45">
        <v>0</v>
      </c>
      <c r="BR111" s="45">
        <v>0</v>
      </c>
      <c r="BS111" s="74">
        <f t="shared" si="122"/>
        <v>7097.6498421677998</v>
      </c>
      <c r="BT111" s="45">
        <f t="shared" si="115"/>
        <v>0</v>
      </c>
      <c r="BU111" s="45">
        <f t="shared" si="123"/>
        <v>7097.6498421677998</v>
      </c>
      <c r="BV111" s="48">
        <f t="shared" si="124"/>
        <v>7097.6498421677998</v>
      </c>
      <c r="BW111" s="87">
        <f t="shared" si="125"/>
        <v>687.20324373549397</v>
      </c>
      <c r="BX111" s="48">
        <f t="shared" si="126"/>
        <v>6387.8593831677999</v>
      </c>
      <c r="BY111" s="48">
        <f t="shared" si="127"/>
        <v>22.587215264506014</v>
      </c>
      <c r="BZ111" s="48">
        <f t="shared" si="116"/>
        <v>7097.6498421677998</v>
      </c>
      <c r="CA111" s="87">
        <f t="shared" si="128"/>
        <v>0</v>
      </c>
      <c r="CB111" s="48">
        <f t="shared" si="129"/>
        <v>0</v>
      </c>
      <c r="CC111" s="48">
        <f t="shared" si="130"/>
        <v>0</v>
      </c>
      <c r="CD111" s="48">
        <f t="shared" si="131"/>
        <v>0</v>
      </c>
      <c r="CE111" s="87">
        <f t="shared" si="132"/>
        <v>687.20324373549397</v>
      </c>
      <c r="CF111" s="48">
        <f t="shared" si="133"/>
        <v>6387.8593831677999</v>
      </c>
      <c r="CG111" s="48">
        <f t="shared" si="134"/>
        <v>22.587215264506014</v>
      </c>
      <c r="CH111" s="87">
        <f t="shared" si="135"/>
        <v>7097.6498421677998</v>
      </c>
      <c r="CI111" s="48">
        <f t="shared" si="136"/>
        <v>687.20324373549408</v>
      </c>
      <c r="CJ111" s="48">
        <f t="shared" si="137"/>
        <v>6410.446598432306</v>
      </c>
      <c r="CK111" s="90">
        <f t="shared" si="138"/>
        <v>9.682123787690336E-2</v>
      </c>
      <c r="CL111" s="88">
        <f t="shared" si="139"/>
        <v>687.20324373549408</v>
      </c>
      <c r="CM111" s="44">
        <f t="shared" si="140"/>
        <v>6387.8593831677999</v>
      </c>
      <c r="CN111" s="44">
        <f t="shared" si="141"/>
        <v>7075.0626269032937</v>
      </c>
      <c r="CO111" s="92">
        <f t="shared" si="142"/>
        <v>9.7130340743892221E-2</v>
      </c>
      <c r="CP111" s="88">
        <f t="shared" si="143"/>
        <v>0</v>
      </c>
      <c r="CQ111" s="52">
        <f t="shared" si="144"/>
        <v>0</v>
      </c>
      <c r="CR111" s="52">
        <f t="shared" si="145"/>
        <v>0</v>
      </c>
      <c r="CS111" s="110">
        <v>0</v>
      </c>
      <c r="CT111" s="88">
        <f t="shared" si="146"/>
        <v>687.20324373549408</v>
      </c>
      <c r="CU111" s="52">
        <f t="shared" si="147"/>
        <v>6387.8593831677999</v>
      </c>
      <c r="CV111" s="52">
        <f t="shared" si="148"/>
        <v>7075.0626269032937</v>
      </c>
      <c r="CW111" s="91">
        <f t="shared" si="149"/>
        <v>9.7130340743892221E-2</v>
      </c>
      <c r="CX111" s="88">
        <f t="shared" si="150"/>
        <v>291.15596197909048</v>
      </c>
      <c r="CY111" s="44">
        <f t="shared" si="151"/>
        <v>22.587215264506014</v>
      </c>
      <c r="CZ111" s="44">
        <f t="shared" si="117"/>
        <v>313.74317724359651</v>
      </c>
      <c r="DA111" s="122">
        <f t="array" ref="DA111:DB111">CX111:CY111/CZ111</f>
        <v>0.92800731010966697</v>
      </c>
      <c r="DB111" s="122">
        <v>7.1992689890332973E-2</v>
      </c>
      <c r="DC111" s="88">
        <f t="shared" si="119"/>
        <v>396.04728175640361</v>
      </c>
      <c r="DD111" s="44">
        <f t="shared" si="119"/>
        <v>6387.8593831677999</v>
      </c>
      <c r="DE111" s="44">
        <f t="shared" si="120"/>
        <v>6783.9066649242031</v>
      </c>
      <c r="DF111" s="122">
        <f t="array" ref="DF111:DG111">DC111:DD111/DE111</f>
        <v>5.8380414312617708E-2</v>
      </c>
      <c r="DG111" s="122">
        <v>0.94161958568738235</v>
      </c>
      <c r="DH111" s="88">
        <f t="shared" si="152"/>
        <v>687.20324373549408</v>
      </c>
      <c r="DI111" s="44">
        <f t="shared" si="153"/>
        <v>6410.446598432306</v>
      </c>
      <c r="DJ111" s="44">
        <f t="shared" si="121"/>
        <v>7097.6498421677998</v>
      </c>
      <c r="DK111" s="122">
        <f t="array" ref="DK111:DL111">DH111:DI111/DJ111</f>
        <v>9.682123787690336E-2</v>
      </c>
      <c r="DL111" s="122">
        <v>0.90317876212309667</v>
      </c>
      <c r="DM111" s="47"/>
      <c r="DN111" s="47"/>
      <c r="DO111" s="47"/>
      <c r="DP111" s="47"/>
      <c r="DQ111" s="47"/>
      <c r="DR111" s="47"/>
      <c r="DS111" s="47"/>
      <c r="DT111" s="47"/>
      <c r="DU111" s="47"/>
      <c r="DV111" s="47"/>
      <c r="DW111" s="47"/>
      <c r="DX111" s="47"/>
      <c r="DY111" s="47"/>
      <c r="DZ111" s="47"/>
      <c r="EA111" s="47"/>
      <c r="EB111" s="47"/>
      <c r="EC111" s="47"/>
      <c r="ED111" s="47"/>
      <c r="EE111" s="47"/>
      <c r="EF111" s="47"/>
    </row>
    <row r="112" spans="1:136" s="24" customFormat="1" ht="12.75" customHeight="1">
      <c r="A112" s="82">
        <v>1944</v>
      </c>
      <c r="B112" s="83">
        <v>7.173</v>
      </c>
      <c r="C112" s="83">
        <v>15.143175798131884</v>
      </c>
      <c r="D112" s="74">
        <v>345.22170444165624</v>
      </c>
      <c r="E112" s="45">
        <v>1.0940641650634324</v>
      </c>
      <c r="F112" s="45">
        <v>0</v>
      </c>
      <c r="G112" s="45">
        <v>0</v>
      </c>
      <c r="H112" s="45">
        <v>0</v>
      </c>
      <c r="I112" s="45">
        <v>0</v>
      </c>
      <c r="J112" s="45">
        <v>0</v>
      </c>
      <c r="K112" s="45">
        <v>0</v>
      </c>
      <c r="L112" s="45">
        <v>0</v>
      </c>
      <c r="M112" s="45">
        <v>0</v>
      </c>
      <c r="N112" s="45">
        <v>0</v>
      </c>
      <c r="O112" s="45">
        <v>0</v>
      </c>
      <c r="P112" s="45">
        <v>0</v>
      </c>
      <c r="Q112" s="45">
        <v>0</v>
      </c>
      <c r="R112" s="45">
        <v>0</v>
      </c>
      <c r="S112" s="45">
        <v>0</v>
      </c>
      <c r="T112" s="45">
        <v>0</v>
      </c>
      <c r="U112" s="45">
        <v>0</v>
      </c>
      <c r="V112" s="45">
        <v>0</v>
      </c>
      <c r="W112" s="45">
        <v>0</v>
      </c>
      <c r="X112" s="45">
        <v>0</v>
      </c>
      <c r="Y112" s="45">
        <v>0</v>
      </c>
      <c r="Z112" s="45">
        <v>0</v>
      </c>
      <c r="AA112" s="45">
        <v>0</v>
      </c>
      <c r="AB112" s="45">
        <v>0</v>
      </c>
      <c r="AC112" s="45">
        <v>0</v>
      </c>
      <c r="AD112" s="45">
        <v>0</v>
      </c>
      <c r="AE112" s="45">
        <v>0</v>
      </c>
      <c r="AF112" s="45">
        <v>0</v>
      </c>
      <c r="AG112" s="45">
        <v>17.053033129792276</v>
      </c>
      <c r="AH112" s="45">
        <v>0</v>
      </c>
      <c r="AI112" s="45">
        <v>0</v>
      </c>
      <c r="AJ112" s="45">
        <v>0</v>
      </c>
      <c r="AK112" s="74">
        <v>0</v>
      </c>
      <c r="AL112" s="52">
        <v>281.66306984525301</v>
      </c>
      <c r="AM112" s="45">
        <v>4542.9527394395645</v>
      </c>
      <c r="AN112" s="48">
        <v>4824.6158092848182</v>
      </c>
      <c r="AO112" s="74">
        <v>0</v>
      </c>
      <c r="AP112" s="45">
        <v>0</v>
      </c>
      <c r="AQ112" s="45">
        <v>0</v>
      </c>
      <c r="AR112" s="45">
        <v>0</v>
      </c>
      <c r="AS112" s="45">
        <v>0</v>
      </c>
      <c r="AT112" s="45">
        <v>0</v>
      </c>
      <c r="AU112" s="45">
        <v>0</v>
      </c>
      <c r="AV112" s="45">
        <v>0</v>
      </c>
      <c r="AW112" s="45">
        <v>0</v>
      </c>
      <c r="AX112" s="48">
        <v>0</v>
      </c>
      <c r="AY112" s="45">
        <v>0</v>
      </c>
      <c r="AZ112" s="45">
        <v>0</v>
      </c>
      <c r="BA112" s="45">
        <v>0</v>
      </c>
      <c r="BB112" s="45">
        <v>0</v>
      </c>
      <c r="BC112" s="45">
        <v>0</v>
      </c>
      <c r="BD112" s="45">
        <v>0</v>
      </c>
      <c r="BE112" s="45">
        <v>0</v>
      </c>
      <c r="BF112" s="45">
        <v>0</v>
      </c>
      <c r="BG112" s="45">
        <v>0</v>
      </c>
      <c r="BH112" s="45">
        <v>0</v>
      </c>
      <c r="BI112" s="45">
        <v>0</v>
      </c>
      <c r="BJ112" s="45">
        <v>0</v>
      </c>
      <c r="BK112" s="45">
        <v>0</v>
      </c>
      <c r="BL112" s="45">
        <v>0</v>
      </c>
      <c r="BM112" s="45">
        <v>0</v>
      </c>
      <c r="BN112" s="48">
        <v>0</v>
      </c>
      <c r="BO112" s="48">
        <v>0</v>
      </c>
      <c r="BP112" s="45">
        <v>0</v>
      </c>
      <c r="BQ112" s="45">
        <v>0</v>
      </c>
      <c r="BR112" s="45">
        <v>0</v>
      </c>
      <c r="BS112" s="74">
        <f t="shared" si="122"/>
        <v>5187.9846110213302</v>
      </c>
      <c r="BT112" s="45">
        <f t="shared" si="115"/>
        <v>0</v>
      </c>
      <c r="BU112" s="45">
        <f t="shared" si="123"/>
        <v>5187.9846110213302</v>
      </c>
      <c r="BV112" s="48">
        <f t="shared" si="124"/>
        <v>5187.9846110213302</v>
      </c>
      <c r="BW112" s="87">
        <f t="shared" si="125"/>
        <v>627.97883845197271</v>
      </c>
      <c r="BX112" s="48">
        <f t="shared" si="126"/>
        <v>4542.9527394395645</v>
      </c>
      <c r="BY112" s="48">
        <f t="shared" si="127"/>
        <v>17.053033129792276</v>
      </c>
      <c r="BZ112" s="48">
        <f t="shared" si="116"/>
        <v>5187.9846110213293</v>
      </c>
      <c r="CA112" s="87">
        <f t="shared" si="128"/>
        <v>0</v>
      </c>
      <c r="CB112" s="48">
        <f t="shared" si="129"/>
        <v>0</v>
      </c>
      <c r="CC112" s="48">
        <f t="shared" si="130"/>
        <v>0</v>
      </c>
      <c r="CD112" s="48">
        <f t="shared" si="131"/>
        <v>0</v>
      </c>
      <c r="CE112" s="87">
        <f t="shared" si="132"/>
        <v>627.97883845197271</v>
      </c>
      <c r="CF112" s="48">
        <f t="shared" si="133"/>
        <v>4542.9527394395645</v>
      </c>
      <c r="CG112" s="48">
        <f t="shared" si="134"/>
        <v>17.053033129792276</v>
      </c>
      <c r="CH112" s="87">
        <f t="shared" si="135"/>
        <v>5187.9846110213293</v>
      </c>
      <c r="CI112" s="48">
        <f t="shared" si="136"/>
        <v>627.97883845197271</v>
      </c>
      <c r="CJ112" s="48">
        <f t="shared" si="137"/>
        <v>4560.0057725693568</v>
      </c>
      <c r="CK112" s="90">
        <f t="shared" si="138"/>
        <v>0.12104485374106498</v>
      </c>
      <c r="CL112" s="88">
        <f t="shared" si="139"/>
        <v>627.97883845197271</v>
      </c>
      <c r="CM112" s="44">
        <f t="shared" si="140"/>
        <v>4542.9527394395645</v>
      </c>
      <c r="CN112" s="44">
        <f t="shared" si="141"/>
        <v>5170.931577891537</v>
      </c>
      <c r="CO112" s="92">
        <f t="shared" si="142"/>
        <v>0.12144404330100089</v>
      </c>
      <c r="CP112" s="88">
        <f t="shared" si="143"/>
        <v>0</v>
      </c>
      <c r="CQ112" s="52">
        <f t="shared" si="144"/>
        <v>0</v>
      </c>
      <c r="CR112" s="52">
        <f t="shared" si="145"/>
        <v>0</v>
      </c>
      <c r="CS112" s="110">
        <v>0</v>
      </c>
      <c r="CT112" s="88">
        <f t="shared" si="146"/>
        <v>627.97883845197271</v>
      </c>
      <c r="CU112" s="52">
        <f t="shared" si="147"/>
        <v>4542.9527394395645</v>
      </c>
      <c r="CV112" s="52">
        <f t="shared" si="148"/>
        <v>5170.931577891537</v>
      </c>
      <c r="CW112" s="91">
        <f t="shared" si="149"/>
        <v>0.12144404330100089</v>
      </c>
      <c r="CX112" s="88">
        <f t="shared" si="150"/>
        <v>346.3157686067197</v>
      </c>
      <c r="CY112" s="44">
        <f t="shared" si="151"/>
        <v>17.053033129792276</v>
      </c>
      <c r="CZ112" s="44">
        <f t="shared" si="117"/>
        <v>363.36880173651195</v>
      </c>
      <c r="DA112" s="122">
        <f t="array" ref="DA112:DB112">CX112:CY112/CZ112</f>
        <v>0.95306962774928095</v>
      </c>
      <c r="DB112" s="122">
        <v>4.6930372250719166E-2</v>
      </c>
      <c r="DC112" s="88">
        <f t="shared" si="119"/>
        <v>281.66306984525301</v>
      </c>
      <c r="DD112" s="44">
        <f t="shared" si="119"/>
        <v>4542.9527394395645</v>
      </c>
      <c r="DE112" s="44">
        <f t="shared" si="120"/>
        <v>4824.6158092848173</v>
      </c>
      <c r="DF112" s="122">
        <f t="array" ref="DF112:DG112">DC112:DD112/DE112</f>
        <v>5.8380414312617708E-2</v>
      </c>
      <c r="DG112" s="122">
        <v>0.94161958568738235</v>
      </c>
      <c r="DH112" s="88">
        <f t="shared" si="152"/>
        <v>627.97883845197271</v>
      </c>
      <c r="DI112" s="44">
        <f t="shared" si="153"/>
        <v>4560.0057725693568</v>
      </c>
      <c r="DJ112" s="44">
        <f t="shared" si="121"/>
        <v>5187.9846110213293</v>
      </c>
      <c r="DK112" s="122">
        <f t="array" ref="DK112:DL112">DH112:DI112/DJ112</f>
        <v>0.12104485374106498</v>
      </c>
      <c r="DL112" s="122">
        <v>0.87895514625893512</v>
      </c>
      <c r="DM112" s="47"/>
      <c r="DN112" s="47"/>
      <c r="DO112" s="47"/>
      <c r="DP112" s="47"/>
      <c r="DQ112" s="47"/>
      <c r="DR112" s="47"/>
      <c r="DS112" s="47"/>
      <c r="DT112" s="47"/>
      <c r="DU112" s="47"/>
      <c r="DV112" s="47"/>
      <c r="DW112" s="47"/>
      <c r="DX112" s="47"/>
      <c r="DY112" s="47"/>
      <c r="DZ112" s="47"/>
      <c r="EA112" s="47"/>
      <c r="EB112" s="47"/>
      <c r="EC112" s="47"/>
      <c r="ED112" s="47"/>
      <c r="EE112" s="47"/>
      <c r="EF112" s="47"/>
    </row>
    <row r="113" spans="1:136" s="24" customFormat="1" ht="12.75" customHeight="1">
      <c r="A113" s="82">
        <v>1945</v>
      </c>
      <c r="B113" s="83">
        <v>8.0050000000000008</v>
      </c>
      <c r="C113" s="83">
        <v>13.569269206745783</v>
      </c>
      <c r="D113" s="74">
        <v>384.55308931917551</v>
      </c>
      <c r="E113" s="45">
        <v>0.98035256164896944</v>
      </c>
      <c r="F113" s="45">
        <v>0</v>
      </c>
      <c r="G113" s="45">
        <v>0</v>
      </c>
      <c r="H113" s="45">
        <v>0</v>
      </c>
      <c r="I113" s="45">
        <v>0</v>
      </c>
      <c r="J113" s="45">
        <v>0</v>
      </c>
      <c r="K113" s="45">
        <v>0</v>
      </c>
      <c r="L113" s="45">
        <v>0</v>
      </c>
      <c r="M113" s="45">
        <v>0</v>
      </c>
      <c r="N113" s="45">
        <v>0</v>
      </c>
      <c r="O113" s="45">
        <v>0</v>
      </c>
      <c r="P113" s="45">
        <v>0</v>
      </c>
      <c r="Q113" s="45">
        <v>0</v>
      </c>
      <c r="R113" s="45">
        <v>0</v>
      </c>
      <c r="S113" s="45">
        <v>0</v>
      </c>
      <c r="T113" s="45">
        <v>0</v>
      </c>
      <c r="U113" s="45">
        <v>0</v>
      </c>
      <c r="V113" s="45">
        <v>0</v>
      </c>
      <c r="W113" s="45">
        <v>0</v>
      </c>
      <c r="X113" s="45">
        <v>0</v>
      </c>
      <c r="Y113" s="45">
        <v>0</v>
      </c>
      <c r="Z113" s="45">
        <v>0</v>
      </c>
      <c r="AA113" s="45">
        <v>0</v>
      </c>
      <c r="AB113" s="45">
        <v>0</v>
      </c>
      <c r="AC113" s="45">
        <v>0</v>
      </c>
      <c r="AD113" s="45">
        <v>0</v>
      </c>
      <c r="AE113" s="45">
        <v>0</v>
      </c>
      <c r="AF113" s="45">
        <v>0</v>
      </c>
      <c r="AG113" s="45">
        <v>16.96158650843223</v>
      </c>
      <c r="AH113" s="45">
        <v>0</v>
      </c>
      <c r="AI113" s="45">
        <v>0</v>
      </c>
      <c r="AJ113" s="45">
        <v>0</v>
      </c>
      <c r="AK113" s="74">
        <v>0</v>
      </c>
      <c r="AL113" s="52">
        <v>252.38840724547157</v>
      </c>
      <c r="AM113" s="45">
        <v>4070.780762023735</v>
      </c>
      <c r="AN113" s="48">
        <v>4323.1691692692066</v>
      </c>
      <c r="AO113" s="74">
        <v>0</v>
      </c>
      <c r="AP113" s="45">
        <v>0</v>
      </c>
      <c r="AQ113" s="45">
        <v>0</v>
      </c>
      <c r="AR113" s="45">
        <v>0</v>
      </c>
      <c r="AS113" s="45">
        <v>0</v>
      </c>
      <c r="AT113" s="45">
        <v>0</v>
      </c>
      <c r="AU113" s="45">
        <v>0</v>
      </c>
      <c r="AV113" s="45">
        <v>0</v>
      </c>
      <c r="AW113" s="45">
        <v>0</v>
      </c>
      <c r="AX113" s="48">
        <v>0</v>
      </c>
      <c r="AY113" s="45">
        <v>0</v>
      </c>
      <c r="AZ113" s="45">
        <v>0</v>
      </c>
      <c r="BA113" s="45">
        <v>0</v>
      </c>
      <c r="BB113" s="45">
        <v>0</v>
      </c>
      <c r="BC113" s="45">
        <v>0</v>
      </c>
      <c r="BD113" s="45">
        <v>0</v>
      </c>
      <c r="BE113" s="45">
        <v>0</v>
      </c>
      <c r="BF113" s="45">
        <v>0</v>
      </c>
      <c r="BG113" s="45">
        <v>0</v>
      </c>
      <c r="BH113" s="45">
        <v>0</v>
      </c>
      <c r="BI113" s="45">
        <v>0</v>
      </c>
      <c r="BJ113" s="45">
        <v>0</v>
      </c>
      <c r="BK113" s="45">
        <v>0</v>
      </c>
      <c r="BL113" s="45">
        <v>0</v>
      </c>
      <c r="BM113" s="45">
        <v>0</v>
      </c>
      <c r="BN113" s="48">
        <v>0</v>
      </c>
      <c r="BO113" s="48">
        <v>0</v>
      </c>
      <c r="BP113" s="45">
        <v>0</v>
      </c>
      <c r="BQ113" s="45">
        <v>0</v>
      </c>
      <c r="BR113" s="45">
        <v>0</v>
      </c>
      <c r="BS113" s="74">
        <f t="shared" si="122"/>
        <v>4725.6641976584633</v>
      </c>
      <c r="BT113" s="45">
        <f t="shared" si="115"/>
        <v>0</v>
      </c>
      <c r="BU113" s="45">
        <f t="shared" si="123"/>
        <v>4725.6641976584633</v>
      </c>
      <c r="BV113" s="48">
        <f t="shared" si="124"/>
        <v>4725.6641976584633</v>
      </c>
      <c r="BW113" s="87">
        <f t="shared" si="125"/>
        <v>637.92184912629602</v>
      </c>
      <c r="BX113" s="48">
        <f t="shared" si="126"/>
        <v>4070.780762023735</v>
      </c>
      <c r="BY113" s="48">
        <f t="shared" si="127"/>
        <v>16.96158650843223</v>
      </c>
      <c r="BZ113" s="48">
        <f t="shared" si="116"/>
        <v>4725.6641976584633</v>
      </c>
      <c r="CA113" s="87">
        <f t="shared" si="128"/>
        <v>0</v>
      </c>
      <c r="CB113" s="48">
        <f t="shared" si="129"/>
        <v>0</v>
      </c>
      <c r="CC113" s="48">
        <f t="shared" si="130"/>
        <v>0</v>
      </c>
      <c r="CD113" s="48">
        <f t="shared" si="131"/>
        <v>0</v>
      </c>
      <c r="CE113" s="87">
        <f t="shared" si="132"/>
        <v>637.92184912629602</v>
      </c>
      <c r="CF113" s="48">
        <f t="shared" si="133"/>
        <v>4070.780762023735</v>
      </c>
      <c r="CG113" s="48">
        <f t="shared" si="134"/>
        <v>16.96158650843223</v>
      </c>
      <c r="CH113" s="87">
        <f t="shared" si="135"/>
        <v>4725.6641976584633</v>
      </c>
      <c r="CI113" s="48">
        <f t="shared" si="136"/>
        <v>637.92184912629602</v>
      </c>
      <c r="CJ113" s="48">
        <f t="shared" si="137"/>
        <v>4087.7423485321674</v>
      </c>
      <c r="CK113" s="90">
        <f t="shared" si="138"/>
        <v>0.13499093935671144</v>
      </c>
      <c r="CL113" s="88">
        <f t="shared" si="139"/>
        <v>637.92184912629602</v>
      </c>
      <c r="CM113" s="44">
        <f t="shared" si="140"/>
        <v>4070.780762023735</v>
      </c>
      <c r="CN113" s="44">
        <f t="shared" si="141"/>
        <v>4708.7026111500309</v>
      </c>
      <c r="CO113" s="92">
        <f t="shared" si="142"/>
        <v>0.13547720079321235</v>
      </c>
      <c r="CP113" s="88">
        <f t="shared" si="143"/>
        <v>0</v>
      </c>
      <c r="CQ113" s="52">
        <f t="shared" si="144"/>
        <v>0</v>
      </c>
      <c r="CR113" s="52">
        <f t="shared" si="145"/>
        <v>0</v>
      </c>
      <c r="CS113" s="110">
        <v>0</v>
      </c>
      <c r="CT113" s="88">
        <f t="shared" si="146"/>
        <v>637.92184912629602</v>
      </c>
      <c r="CU113" s="52">
        <f t="shared" si="147"/>
        <v>4070.780762023735</v>
      </c>
      <c r="CV113" s="52">
        <f t="shared" si="148"/>
        <v>4708.7026111500309</v>
      </c>
      <c r="CW113" s="91">
        <f t="shared" si="149"/>
        <v>0.13547720079321235</v>
      </c>
      <c r="CX113" s="88">
        <f t="shared" si="150"/>
        <v>385.53344188082445</v>
      </c>
      <c r="CY113" s="44">
        <f t="shared" si="151"/>
        <v>16.96158650843223</v>
      </c>
      <c r="CZ113" s="44">
        <f t="shared" si="117"/>
        <v>402.49502838925667</v>
      </c>
      <c r="DA113" s="122">
        <f t="array" ref="DA113:DB113">CX113:CY113/CZ113</f>
        <v>0.95785889188169426</v>
      </c>
      <c r="DB113" s="122">
        <v>4.2141108118305806E-2</v>
      </c>
      <c r="DC113" s="88">
        <f t="shared" si="119"/>
        <v>252.38840724547157</v>
      </c>
      <c r="DD113" s="44">
        <f t="shared" si="119"/>
        <v>4070.780762023735</v>
      </c>
      <c r="DE113" s="44">
        <f t="shared" si="120"/>
        <v>4323.1691692692066</v>
      </c>
      <c r="DF113" s="122">
        <f t="array" ref="DF113:DG113">DC113:DD113/DE113</f>
        <v>5.8380414312617701E-2</v>
      </c>
      <c r="DG113" s="122">
        <v>0.94161958568738224</v>
      </c>
      <c r="DH113" s="88">
        <f t="shared" si="152"/>
        <v>637.92184912629602</v>
      </c>
      <c r="DI113" s="44">
        <f t="shared" si="153"/>
        <v>4087.7423485321674</v>
      </c>
      <c r="DJ113" s="44">
        <f t="shared" si="121"/>
        <v>4725.6641976584633</v>
      </c>
      <c r="DK113" s="122">
        <f t="array" ref="DK113:DL113">DH113:DI113/DJ113</f>
        <v>0.13499093935671144</v>
      </c>
      <c r="DL113" s="122">
        <v>0.86500906064328864</v>
      </c>
      <c r="DM113" s="47"/>
      <c r="DN113" s="47"/>
      <c r="DO113" s="47"/>
      <c r="DP113" s="47"/>
      <c r="DQ113" s="47"/>
      <c r="DR113" s="47"/>
      <c r="DS113" s="47"/>
      <c r="DT113" s="47"/>
      <c r="DU113" s="47"/>
      <c r="DV113" s="47"/>
      <c r="DW113" s="47"/>
      <c r="DX113" s="47"/>
      <c r="DY113" s="47"/>
      <c r="DZ113" s="47"/>
      <c r="EA113" s="47"/>
      <c r="EB113" s="47"/>
      <c r="EC113" s="47"/>
      <c r="ED113" s="47"/>
      <c r="EE113" s="47"/>
      <c r="EF113" s="47"/>
    </row>
    <row r="114" spans="1:136" s="24" customFormat="1" ht="12.75" customHeight="1">
      <c r="A114" s="82">
        <v>1946</v>
      </c>
      <c r="B114" s="83">
        <v>9.7710000000000008</v>
      </c>
      <c r="C114" s="83">
        <v>11.116774127520213</v>
      </c>
      <c r="D114" s="74">
        <v>436.88922321154433</v>
      </c>
      <c r="E114" s="45">
        <v>0.60586418994985158</v>
      </c>
      <c r="F114" s="45">
        <v>0</v>
      </c>
      <c r="G114" s="45">
        <v>0</v>
      </c>
      <c r="H114" s="45">
        <v>0</v>
      </c>
      <c r="I114" s="45">
        <v>0</v>
      </c>
      <c r="J114" s="45">
        <v>0</v>
      </c>
      <c r="K114" s="45">
        <v>0</v>
      </c>
      <c r="L114" s="45">
        <v>0</v>
      </c>
      <c r="M114" s="45">
        <v>0</v>
      </c>
      <c r="N114" s="45">
        <v>0</v>
      </c>
      <c r="O114" s="45">
        <v>0</v>
      </c>
      <c r="P114" s="45">
        <v>0</v>
      </c>
      <c r="Q114" s="45">
        <v>0</v>
      </c>
      <c r="R114" s="45">
        <v>0</v>
      </c>
      <c r="S114" s="45">
        <v>0</v>
      </c>
      <c r="T114" s="45">
        <v>0</v>
      </c>
      <c r="U114" s="45">
        <v>0</v>
      </c>
      <c r="V114" s="45">
        <v>0</v>
      </c>
      <c r="W114" s="45">
        <v>0</v>
      </c>
      <c r="X114" s="45">
        <v>0</v>
      </c>
      <c r="Y114" s="45">
        <v>0</v>
      </c>
      <c r="Z114" s="45">
        <v>0</v>
      </c>
      <c r="AA114" s="45">
        <v>0</v>
      </c>
      <c r="AB114" s="45">
        <v>0</v>
      </c>
      <c r="AC114" s="45">
        <v>0</v>
      </c>
      <c r="AD114" s="45">
        <v>0</v>
      </c>
      <c r="AE114" s="45">
        <v>0</v>
      </c>
      <c r="AF114" s="45">
        <v>0</v>
      </c>
      <c r="AG114" s="45">
        <v>12.087268508852727</v>
      </c>
      <c r="AH114" s="45">
        <v>0</v>
      </c>
      <c r="AI114" s="45">
        <v>0</v>
      </c>
      <c r="AJ114" s="45">
        <v>0</v>
      </c>
      <c r="AK114" s="74">
        <v>0</v>
      </c>
      <c r="AL114" s="52">
        <v>206.77199877187596</v>
      </c>
      <c r="AM114" s="45">
        <v>3335.0322382560639</v>
      </c>
      <c r="AN114" s="48">
        <v>3541.80423702794</v>
      </c>
      <c r="AO114" s="74">
        <v>0</v>
      </c>
      <c r="AP114" s="45">
        <v>0</v>
      </c>
      <c r="AQ114" s="45">
        <v>0</v>
      </c>
      <c r="AR114" s="45">
        <v>0</v>
      </c>
      <c r="AS114" s="45">
        <v>0</v>
      </c>
      <c r="AT114" s="45">
        <v>0</v>
      </c>
      <c r="AU114" s="45">
        <v>0</v>
      </c>
      <c r="AV114" s="45">
        <v>0</v>
      </c>
      <c r="AW114" s="45">
        <v>0</v>
      </c>
      <c r="AX114" s="48">
        <v>0</v>
      </c>
      <c r="AY114" s="45">
        <v>0</v>
      </c>
      <c r="AZ114" s="45">
        <v>0</v>
      </c>
      <c r="BA114" s="45">
        <v>0</v>
      </c>
      <c r="BB114" s="45">
        <v>0</v>
      </c>
      <c r="BC114" s="45">
        <v>0</v>
      </c>
      <c r="BD114" s="45">
        <v>0</v>
      </c>
      <c r="BE114" s="45">
        <v>0</v>
      </c>
      <c r="BF114" s="45">
        <v>0</v>
      </c>
      <c r="BG114" s="45">
        <v>0</v>
      </c>
      <c r="BH114" s="45">
        <v>0</v>
      </c>
      <c r="BI114" s="45">
        <v>0</v>
      </c>
      <c r="BJ114" s="45">
        <v>0</v>
      </c>
      <c r="BK114" s="45">
        <v>0</v>
      </c>
      <c r="BL114" s="45">
        <v>0</v>
      </c>
      <c r="BM114" s="45">
        <v>0</v>
      </c>
      <c r="BN114" s="48">
        <v>0</v>
      </c>
      <c r="BO114" s="48">
        <v>0</v>
      </c>
      <c r="BP114" s="45">
        <v>0</v>
      </c>
      <c r="BQ114" s="45">
        <v>0</v>
      </c>
      <c r="BR114" s="45">
        <v>0</v>
      </c>
      <c r="BS114" s="74">
        <f t="shared" si="122"/>
        <v>3991.3865929382869</v>
      </c>
      <c r="BT114" s="45">
        <f t="shared" si="115"/>
        <v>0</v>
      </c>
      <c r="BU114" s="45">
        <f t="shared" si="123"/>
        <v>3991.3865929382869</v>
      </c>
      <c r="BV114" s="48">
        <f t="shared" si="124"/>
        <v>3991.3865929382869</v>
      </c>
      <c r="BW114" s="87">
        <f t="shared" si="125"/>
        <v>644.2670861733701</v>
      </c>
      <c r="BX114" s="48">
        <f t="shared" si="126"/>
        <v>3335.0322382560639</v>
      </c>
      <c r="BY114" s="48">
        <f t="shared" si="127"/>
        <v>12.087268508852727</v>
      </c>
      <c r="BZ114" s="48">
        <f t="shared" si="116"/>
        <v>3991.3865929382864</v>
      </c>
      <c r="CA114" s="87">
        <f t="shared" si="128"/>
        <v>0</v>
      </c>
      <c r="CB114" s="48">
        <f t="shared" si="129"/>
        <v>0</v>
      </c>
      <c r="CC114" s="48">
        <f t="shared" si="130"/>
        <v>0</v>
      </c>
      <c r="CD114" s="48">
        <f t="shared" si="131"/>
        <v>0</v>
      </c>
      <c r="CE114" s="87">
        <f t="shared" si="132"/>
        <v>644.2670861733701</v>
      </c>
      <c r="CF114" s="48">
        <f t="shared" si="133"/>
        <v>3335.0322382560639</v>
      </c>
      <c r="CG114" s="48">
        <f t="shared" si="134"/>
        <v>12.087268508852727</v>
      </c>
      <c r="CH114" s="87">
        <f t="shared" si="135"/>
        <v>3991.3865929382864</v>
      </c>
      <c r="CI114" s="48">
        <f t="shared" si="136"/>
        <v>644.2670861733701</v>
      </c>
      <c r="CJ114" s="48">
        <f t="shared" si="137"/>
        <v>3347.1195067649164</v>
      </c>
      <c r="CK114" s="90">
        <f t="shared" si="138"/>
        <v>0.16141435342625846</v>
      </c>
      <c r="CL114" s="88">
        <f t="shared" si="139"/>
        <v>644.2670861733701</v>
      </c>
      <c r="CM114" s="44">
        <f t="shared" si="140"/>
        <v>3335.0322382560639</v>
      </c>
      <c r="CN114" s="44">
        <f t="shared" si="141"/>
        <v>3979.2993244294339</v>
      </c>
      <c r="CO114" s="92">
        <f t="shared" si="142"/>
        <v>0.16190465547995625</v>
      </c>
      <c r="CP114" s="88">
        <f t="shared" si="143"/>
        <v>0</v>
      </c>
      <c r="CQ114" s="52">
        <f t="shared" si="144"/>
        <v>0</v>
      </c>
      <c r="CR114" s="52">
        <f t="shared" si="145"/>
        <v>0</v>
      </c>
      <c r="CS114" s="110">
        <v>0</v>
      </c>
      <c r="CT114" s="88">
        <f t="shared" si="146"/>
        <v>644.2670861733701</v>
      </c>
      <c r="CU114" s="52">
        <f t="shared" si="147"/>
        <v>3335.0322382560639</v>
      </c>
      <c r="CV114" s="52">
        <f t="shared" si="148"/>
        <v>3979.2993244294339</v>
      </c>
      <c r="CW114" s="91">
        <f t="shared" si="149"/>
        <v>0.16190465547995625</v>
      </c>
      <c r="CX114" s="88">
        <f t="shared" si="150"/>
        <v>437.49508740149417</v>
      </c>
      <c r="CY114" s="44">
        <f t="shared" si="151"/>
        <v>12.087268508852727</v>
      </c>
      <c r="CZ114" s="44">
        <f t="shared" si="117"/>
        <v>449.58235591034691</v>
      </c>
      <c r="DA114" s="122">
        <f t="array" ref="DA114:DB114">CX114:CY114/CZ114</f>
        <v>0.97311445088992077</v>
      </c>
      <c r="DB114" s="122">
        <v>2.6885549110079177E-2</v>
      </c>
      <c r="DC114" s="88">
        <f t="shared" si="119"/>
        <v>206.77199877187593</v>
      </c>
      <c r="DD114" s="44">
        <f t="shared" si="119"/>
        <v>3335.0322382560639</v>
      </c>
      <c r="DE114" s="44">
        <f t="shared" si="120"/>
        <v>3541.80423702794</v>
      </c>
      <c r="DF114" s="122">
        <f t="array" ref="DF114:DG114">DC114:DD114/DE114</f>
        <v>5.8380414312617694E-2</v>
      </c>
      <c r="DG114" s="122">
        <v>0.94161958568738224</v>
      </c>
      <c r="DH114" s="88">
        <f t="shared" si="152"/>
        <v>644.2670861733701</v>
      </c>
      <c r="DI114" s="44">
        <f t="shared" si="153"/>
        <v>3347.1195067649164</v>
      </c>
      <c r="DJ114" s="44">
        <f t="shared" si="121"/>
        <v>3991.3865929382864</v>
      </c>
      <c r="DK114" s="122">
        <f t="array" ref="DK114:DL114">DH114:DI114/DJ114</f>
        <v>0.16141435342625846</v>
      </c>
      <c r="DL114" s="122">
        <v>0.83858564657374157</v>
      </c>
      <c r="DM114" s="47"/>
      <c r="DN114" s="47"/>
      <c r="DO114" s="47"/>
      <c r="DP114" s="47"/>
      <c r="DQ114" s="47"/>
      <c r="DR114" s="47"/>
      <c r="DS114" s="47"/>
      <c r="DT114" s="47"/>
      <c r="DU114" s="47"/>
      <c r="DV114" s="47"/>
      <c r="DW114" s="47"/>
      <c r="DX114" s="47"/>
      <c r="DY114" s="47"/>
      <c r="DZ114" s="47"/>
      <c r="EA114" s="47"/>
      <c r="EB114" s="47"/>
      <c r="EC114" s="47"/>
      <c r="ED114" s="47"/>
      <c r="EE114" s="47"/>
      <c r="EF114" s="47"/>
    </row>
    <row r="115" spans="1:136" s="24" customFormat="1" ht="12.75" customHeight="1">
      <c r="A115" s="82">
        <v>1947</v>
      </c>
      <c r="B115" s="83">
        <v>10.035</v>
      </c>
      <c r="C115" s="83">
        <v>10.824314897857498</v>
      </c>
      <c r="D115" s="74">
        <v>398.33478824115593</v>
      </c>
      <c r="E115" s="45">
        <v>0</v>
      </c>
      <c r="F115" s="45">
        <v>0</v>
      </c>
      <c r="G115" s="45">
        <v>0</v>
      </c>
      <c r="H115" s="45">
        <v>0</v>
      </c>
      <c r="I115" s="45">
        <v>9.1433420914798216</v>
      </c>
      <c r="J115" s="45">
        <v>12.626520031091179</v>
      </c>
      <c r="K115" s="45">
        <v>21.769862122571002</v>
      </c>
      <c r="L115" s="45">
        <v>0</v>
      </c>
      <c r="M115" s="45">
        <v>0</v>
      </c>
      <c r="N115" s="45">
        <v>0</v>
      </c>
      <c r="O115" s="45">
        <v>0</v>
      </c>
      <c r="P115" s="45">
        <v>0</v>
      </c>
      <c r="Q115" s="45">
        <v>0</v>
      </c>
      <c r="R115" s="45">
        <v>0</v>
      </c>
      <c r="S115" s="45">
        <v>0</v>
      </c>
      <c r="T115" s="45">
        <v>0</v>
      </c>
      <c r="U115" s="45">
        <v>0</v>
      </c>
      <c r="V115" s="45">
        <v>0</v>
      </c>
      <c r="W115" s="45">
        <v>0</v>
      </c>
      <c r="X115" s="45">
        <v>0</v>
      </c>
      <c r="Y115" s="45">
        <v>0</v>
      </c>
      <c r="Z115" s="45">
        <v>0</v>
      </c>
      <c r="AA115" s="48">
        <v>0</v>
      </c>
      <c r="AB115" s="48">
        <v>0</v>
      </c>
      <c r="AC115" s="45">
        <v>0</v>
      </c>
      <c r="AD115" s="45">
        <v>0.75770204285002485</v>
      </c>
      <c r="AE115" s="45">
        <v>6.8193183856502237</v>
      </c>
      <c r="AF115" s="45">
        <v>7.5770204285002487</v>
      </c>
      <c r="AG115" s="45">
        <v>15.727729546586945</v>
      </c>
      <c r="AH115" s="45">
        <v>0</v>
      </c>
      <c r="AI115" s="45">
        <v>0</v>
      </c>
      <c r="AJ115" s="45">
        <v>0</v>
      </c>
      <c r="AK115" s="74">
        <v>0</v>
      </c>
      <c r="AL115" s="52">
        <v>201.33225710014946</v>
      </c>
      <c r="AM115" s="45">
        <v>3247.2944693572495</v>
      </c>
      <c r="AN115" s="48">
        <v>3448.6267264573989</v>
      </c>
      <c r="AO115" s="74">
        <v>0</v>
      </c>
      <c r="AP115" s="45">
        <v>0</v>
      </c>
      <c r="AQ115" s="45">
        <v>0</v>
      </c>
      <c r="AR115" s="45">
        <v>0</v>
      </c>
      <c r="AS115" s="45">
        <v>0</v>
      </c>
      <c r="AT115" s="45">
        <v>0</v>
      </c>
      <c r="AU115" s="45">
        <v>0</v>
      </c>
      <c r="AV115" s="45">
        <v>0</v>
      </c>
      <c r="AW115" s="45">
        <v>0</v>
      </c>
      <c r="AX115" s="48">
        <v>0</v>
      </c>
      <c r="AY115" s="45">
        <v>0</v>
      </c>
      <c r="AZ115" s="45">
        <v>0</v>
      </c>
      <c r="BA115" s="45">
        <v>0</v>
      </c>
      <c r="BB115" s="45">
        <v>0</v>
      </c>
      <c r="BC115" s="45">
        <v>0</v>
      </c>
      <c r="BD115" s="45">
        <v>0</v>
      </c>
      <c r="BE115" s="45">
        <v>0</v>
      </c>
      <c r="BF115" s="45">
        <v>0</v>
      </c>
      <c r="BG115" s="45">
        <v>0</v>
      </c>
      <c r="BH115" s="45">
        <v>0</v>
      </c>
      <c r="BI115" s="45">
        <v>0</v>
      </c>
      <c r="BJ115" s="45">
        <v>0</v>
      </c>
      <c r="BK115" s="45">
        <v>0</v>
      </c>
      <c r="BL115" s="45">
        <v>0</v>
      </c>
      <c r="BM115" s="45">
        <v>0</v>
      </c>
      <c r="BN115" s="48">
        <v>0</v>
      </c>
      <c r="BO115" s="48">
        <v>0</v>
      </c>
      <c r="BP115" s="45">
        <v>0</v>
      </c>
      <c r="BQ115" s="45">
        <v>0</v>
      </c>
      <c r="BR115" s="45">
        <v>0</v>
      </c>
      <c r="BS115" s="74">
        <f t="shared" si="122"/>
        <v>3892.036126796213</v>
      </c>
      <c r="BT115" s="45">
        <f t="shared" si="115"/>
        <v>0</v>
      </c>
      <c r="BU115" s="45">
        <f t="shared" si="123"/>
        <v>3892.036126796213</v>
      </c>
      <c r="BV115" s="48">
        <f t="shared" si="124"/>
        <v>3892.036126796213</v>
      </c>
      <c r="BW115" s="87">
        <f t="shared" si="125"/>
        <v>609.56808947563525</v>
      </c>
      <c r="BX115" s="48">
        <f t="shared" si="126"/>
        <v>3266.7403077739909</v>
      </c>
      <c r="BY115" s="48">
        <f t="shared" si="127"/>
        <v>15.727729546586945</v>
      </c>
      <c r="BZ115" s="48">
        <f t="shared" si="116"/>
        <v>3892.036126796213</v>
      </c>
      <c r="CA115" s="87">
        <f t="shared" si="128"/>
        <v>0</v>
      </c>
      <c r="CB115" s="48">
        <f t="shared" si="129"/>
        <v>0</v>
      </c>
      <c r="CC115" s="48">
        <f t="shared" si="130"/>
        <v>0</v>
      </c>
      <c r="CD115" s="48">
        <f t="shared" si="131"/>
        <v>0</v>
      </c>
      <c r="CE115" s="87">
        <f t="shared" si="132"/>
        <v>609.56808947563525</v>
      </c>
      <c r="CF115" s="48">
        <f t="shared" si="133"/>
        <v>3266.7403077739909</v>
      </c>
      <c r="CG115" s="48">
        <f t="shared" si="134"/>
        <v>15.727729546586945</v>
      </c>
      <c r="CH115" s="87">
        <f t="shared" si="135"/>
        <v>3892.036126796213</v>
      </c>
      <c r="CI115" s="48">
        <f t="shared" si="136"/>
        <v>609.56808947563525</v>
      </c>
      <c r="CJ115" s="48">
        <f t="shared" si="137"/>
        <v>3282.4680373205779</v>
      </c>
      <c r="CK115" s="90">
        <f t="shared" si="138"/>
        <v>0.15661932973304907</v>
      </c>
      <c r="CL115" s="88">
        <f t="shared" si="139"/>
        <v>609.56808947563525</v>
      </c>
      <c r="CM115" s="44">
        <f t="shared" si="140"/>
        <v>3266.7403077739909</v>
      </c>
      <c r="CN115" s="44">
        <f t="shared" si="141"/>
        <v>3876.3083972496261</v>
      </c>
      <c r="CO115" s="92">
        <f t="shared" si="142"/>
        <v>0.15725479683405602</v>
      </c>
      <c r="CP115" s="88">
        <f t="shared" si="143"/>
        <v>9.9010441343298456</v>
      </c>
      <c r="CQ115" s="52">
        <f t="shared" si="144"/>
        <v>19.445838416741402</v>
      </c>
      <c r="CR115" s="52">
        <f t="shared" si="145"/>
        <v>29.346882551071246</v>
      </c>
      <c r="CS115" s="111">
        <f t="shared" ref="CS115:CS128" si="154">CP115/CR115</f>
        <v>0.33737975804072001</v>
      </c>
      <c r="CT115" s="88">
        <f t="shared" si="146"/>
        <v>599.66704534130542</v>
      </c>
      <c r="CU115" s="52">
        <f t="shared" si="147"/>
        <v>3247.2944693572495</v>
      </c>
      <c r="CV115" s="52">
        <f t="shared" si="148"/>
        <v>3846.9615146985548</v>
      </c>
      <c r="CW115" s="91">
        <f t="shared" si="149"/>
        <v>0.15588069780528982</v>
      </c>
      <c r="CX115" s="88">
        <f t="shared" si="150"/>
        <v>408.23583237548581</v>
      </c>
      <c r="CY115" s="44">
        <f t="shared" si="151"/>
        <v>35.173567963328345</v>
      </c>
      <c r="CZ115" s="44">
        <f t="shared" si="117"/>
        <v>443.40940033881418</v>
      </c>
      <c r="DA115" s="122">
        <f t="array" ref="DA115:DB115">CX115:CY115/CZ115</f>
        <v>0.92067473550075429</v>
      </c>
      <c r="DB115" s="122">
        <v>7.9325264499245665E-2</v>
      </c>
      <c r="DC115" s="88">
        <f t="shared" si="119"/>
        <v>201.33225710014943</v>
      </c>
      <c r="DD115" s="44">
        <f t="shared" si="119"/>
        <v>3247.2944693572495</v>
      </c>
      <c r="DE115" s="44">
        <f t="shared" si="120"/>
        <v>3448.6267264573989</v>
      </c>
      <c r="DF115" s="122">
        <f t="array" ref="DF115:DG115">DC115:DD115/DE115</f>
        <v>5.8380414312617694E-2</v>
      </c>
      <c r="DG115" s="122">
        <v>0.94161958568738224</v>
      </c>
      <c r="DH115" s="88">
        <f t="shared" si="152"/>
        <v>609.56808947563525</v>
      </c>
      <c r="DI115" s="44">
        <f t="shared" si="153"/>
        <v>3282.4680373205779</v>
      </c>
      <c r="DJ115" s="44">
        <f t="shared" si="121"/>
        <v>3892.036126796213</v>
      </c>
      <c r="DK115" s="122">
        <f t="array" ref="DK115:DL115">DH115:DI115/DJ115</f>
        <v>0.15661932973304907</v>
      </c>
      <c r="DL115" s="122">
        <v>0.84338067026695096</v>
      </c>
      <c r="DM115" s="47"/>
      <c r="DN115" s="47"/>
      <c r="DO115" s="47"/>
      <c r="DP115" s="47"/>
      <c r="DQ115" s="47"/>
      <c r="DR115" s="47"/>
      <c r="DS115" s="47"/>
      <c r="DT115" s="47"/>
      <c r="DU115" s="47"/>
      <c r="DV115" s="47"/>
      <c r="DW115" s="47"/>
      <c r="DX115" s="47"/>
      <c r="DY115" s="47"/>
      <c r="DZ115" s="47"/>
      <c r="EA115" s="47"/>
      <c r="EB115" s="47"/>
      <c r="EC115" s="47"/>
      <c r="ED115" s="47"/>
      <c r="EE115" s="47"/>
      <c r="EF115" s="47"/>
    </row>
    <row r="116" spans="1:136" s="24" customFormat="1" ht="12.75" customHeight="1">
      <c r="A116" s="82">
        <v>1948</v>
      </c>
      <c r="B116" s="83">
        <v>9.7989999999999995</v>
      </c>
      <c r="C116" s="83">
        <v>11.085008674354526</v>
      </c>
      <c r="D116" s="74">
        <v>421.230329625472</v>
      </c>
      <c r="E116" s="45">
        <v>0</v>
      </c>
      <c r="F116" s="45">
        <v>0</v>
      </c>
      <c r="G116" s="45">
        <v>0</v>
      </c>
      <c r="H116" s="45">
        <v>0</v>
      </c>
      <c r="I116" s="45">
        <v>13.832705199510153</v>
      </c>
      <c r="J116" s="45">
        <v>19.10231879314216</v>
      </c>
      <c r="K116" s="45">
        <v>32.935023992652312</v>
      </c>
      <c r="L116" s="45">
        <v>0</v>
      </c>
      <c r="M116" s="45">
        <v>0</v>
      </c>
      <c r="N116" s="45">
        <v>0</v>
      </c>
      <c r="O116" s="45">
        <v>0</v>
      </c>
      <c r="P116" s="45">
        <v>0</v>
      </c>
      <c r="Q116" s="45">
        <v>0</v>
      </c>
      <c r="R116" s="45">
        <v>0</v>
      </c>
      <c r="S116" s="45">
        <v>0</v>
      </c>
      <c r="T116" s="45">
        <v>0</v>
      </c>
      <c r="U116" s="45">
        <v>0</v>
      </c>
      <c r="V116" s="45">
        <v>0</v>
      </c>
      <c r="W116" s="45">
        <v>0</v>
      </c>
      <c r="X116" s="45">
        <v>0</v>
      </c>
      <c r="Y116" s="45">
        <v>0</v>
      </c>
      <c r="Z116" s="45">
        <v>0</v>
      </c>
      <c r="AA116" s="48">
        <v>0</v>
      </c>
      <c r="AB116" s="48">
        <v>0</v>
      </c>
      <c r="AC116" s="45">
        <v>0</v>
      </c>
      <c r="AD116" s="45">
        <v>1.2914700206143483</v>
      </c>
      <c r="AE116" s="45">
        <v>11.623285610572507</v>
      </c>
      <c r="AF116" s="45">
        <v>12.914755631186857</v>
      </c>
      <c r="AG116" s="45">
        <v>17.736013878967242</v>
      </c>
      <c r="AH116" s="45">
        <v>0</v>
      </c>
      <c r="AI116" s="45">
        <v>0</v>
      </c>
      <c r="AJ116" s="45">
        <v>0</v>
      </c>
      <c r="AK116" s="74">
        <v>0</v>
      </c>
      <c r="AL116" s="52">
        <v>103.09058067149709</v>
      </c>
      <c r="AM116" s="45">
        <v>1662.7513011531789</v>
      </c>
      <c r="AN116" s="48">
        <v>1765.841881824676</v>
      </c>
      <c r="AO116" s="74">
        <v>0</v>
      </c>
      <c r="AP116" s="45">
        <v>0</v>
      </c>
      <c r="AQ116" s="45">
        <v>0</v>
      </c>
      <c r="AR116" s="45">
        <v>0</v>
      </c>
      <c r="AS116" s="45">
        <v>0</v>
      </c>
      <c r="AT116" s="45">
        <v>0</v>
      </c>
      <c r="AU116" s="45">
        <v>0</v>
      </c>
      <c r="AV116" s="45">
        <v>0</v>
      </c>
      <c r="AW116" s="45">
        <v>0</v>
      </c>
      <c r="AX116" s="48">
        <v>0</v>
      </c>
      <c r="AY116" s="45">
        <v>0</v>
      </c>
      <c r="AZ116" s="45">
        <v>0</v>
      </c>
      <c r="BA116" s="45">
        <v>0</v>
      </c>
      <c r="BB116" s="45">
        <v>0</v>
      </c>
      <c r="BC116" s="45">
        <v>0</v>
      </c>
      <c r="BD116" s="45">
        <v>0</v>
      </c>
      <c r="BE116" s="45">
        <v>0</v>
      </c>
      <c r="BF116" s="45">
        <v>0</v>
      </c>
      <c r="BG116" s="45">
        <v>0</v>
      </c>
      <c r="BH116" s="45">
        <v>0</v>
      </c>
      <c r="BI116" s="45">
        <v>0</v>
      </c>
      <c r="BJ116" s="45">
        <v>0</v>
      </c>
      <c r="BK116" s="45">
        <v>0</v>
      </c>
      <c r="BL116" s="45">
        <v>0</v>
      </c>
      <c r="BM116" s="45">
        <v>0</v>
      </c>
      <c r="BN116" s="48">
        <v>0</v>
      </c>
      <c r="BO116" s="48">
        <v>0</v>
      </c>
      <c r="BP116" s="45">
        <v>0</v>
      </c>
      <c r="BQ116" s="45">
        <v>0</v>
      </c>
      <c r="BR116" s="45">
        <v>0</v>
      </c>
      <c r="BS116" s="74">
        <f t="shared" si="122"/>
        <v>2250.6580049529543</v>
      </c>
      <c r="BT116" s="45">
        <f t="shared" si="115"/>
        <v>0</v>
      </c>
      <c r="BU116" s="45">
        <f t="shared" si="123"/>
        <v>2250.6580049529543</v>
      </c>
      <c r="BV116" s="48">
        <f t="shared" si="124"/>
        <v>2250.6580049529543</v>
      </c>
      <c r="BW116" s="87">
        <f t="shared" si="125"/>
        <v>539.4450855170935</v>
      </c>
      <c r="BX116" s="48">
        <f t="shared" si="126"/>
        <v>1693.4769055568936</v>
      </c>
      <c r="BY116" s="48">
        <f t="shared" si="127"/>
        <v>17.736013878967242</v>
      </c>
      <c r="BZ116" s="48">
        <f t="shared" si="116"/>
        <v>2250.6580049529543</v>
      </c>
      <c r="CA116" s="87">
        <f t="shared" si="128"/>
        <v>0</v>
      </c>
      <c r="CB116" s="48">
        <f t="shared" si="129"/>
        <v>0</v>
      </c>
      <c r="CC116" s="48">
        <f t="shared" si="130"/>
        <v>0</v>
      </c>
      <c r="CD116" s="48">
        <f t="shared" si="131"/>
        <v>0</v>
      </c>
      <c r="CE116" s="87">
        <f t="shared" si="132"/>
        <v>539.4450855170935</v>
      </c>
      <c r="CF116" s="48">
        <f t="shared" si="133"/>
        <v>1693.4769055568936</v>
      </c>
      <c r="CG116" s="48">
        <f t="shared" si="134"/>
        <v>17.736013878967242</v>
      </c>
      <c r="CH116" s="87">
        <f t="shared" si="135"/>
        <v>2250.6580049529543</v>
      </c>
      <c r="CI116" s="48">
        <f t="shared" si="136"/>
        <v>539.44508551709362</v>
      </c>
      <c r="CJ116" s="48">
        <f t="shared" si="137"/>
        <v>1711.2129194358608</v>
      </c>
      <c r="CK116" s="90">
        <f t="shared" si="138"/>
        <v>0.23968327677059478</v>
      </c>
      <c r="CL116" s="88">
        <f t="shared" si="139"/>
        <v>539.44508551709362</v>
      </c>
      <c r="CM116" s="44">
        <f t="shared" si="140"/>
        <v>1693.4769055568936</v>
      </c>
      <c r="CN116" s="44">
        <f t="shared" si="141"/>
        <v>2232.9219910739871</v>
      </c>
      <c r="CO116" s="92">
        <f t="shared" si="142"/>
        <v>0.24158707186077388</v>
      </c>
      <c r="CP116" s="88">
        <f t="shared" si="143"/>
        <v>15.124175220124501</v>
      </c>
      <c r="CQ116" s="52">
        <f t="shared" si="144"/>
        <v>30.725604403714669</v>
      </c>
      <c r="CR116" s="52">
        <f t="shared" si="145"/>
        <v>45.849779623839169</v>
      </c>
      <c r="CS116" s="111">
        <f t="shared" si="154"/>
        <v>0.32986364044072364</v>
      </c>
      <c r="CT116" s="88">
        <f t="shared" si="146"/>
        <v>524.32091029696915</v>
      </c>
      <c r="CU116" s="52">
        <f t="shared" si="147"/>
        <v>1662.7513011531789</v>
      </c>
      <c r="CV116" s="52">
        <f t="shared" si="148"/>
        <v>2187.0722114501482</v>
      </c>
      <c r="CW116" s="91">
        <f t="shared" si="149"/>
        <v>0.23973644196654842</v>
      </c>
      <c r="CX116" s="88">
        <f t="shared" si="150"/>
        <v>436.35450484559647</v>
      </c>
      <c r="CY116" s="44">
        <f t="shared" si="151"/>
        <v>48.461618282681911</v>
      </c>
      <c r="CZ116" s="44">
        <f t="shared" si="117"/>
        <v>484.81612312827838</v>
      </c>
      <c r="DA116" s="122">
        <f t="array" ref="DA116:DB116">CX116:CY116/CZ116</f>
        <v>0.90004124043981237</v>
      </c>
      <c r="DB116" s="122">
        <v>9.9958759560187654E-2</v>
      </c>
      <c r="DC116" s="88">
        <f t="shared" si="119"/>
        <v>103.09058067149715</v>
      </c>
      <c r="DD116" s="44">
        <f t="shared" si="119"/>
        <v>1662.7513011531789</v>
      </c>
      <c r="DE116" s="44">
        <f t="shared" si="120"/>
        <v>1765.841881824676</v>
      </c>
      <c r="DF116" s="122">
        <f t="array" ref="DF116:DG116">DC116:DD116/DE116</f>
        <v>5.8380414312617736E-2</v>
      </c>
      <c r="DG116" s="122">
        <v>0.94161958568738235</v>
      </c>
      <c r="DH116" s="88">
        <f t="shared" si="152"/>
        <v>539.44508551709362</v>
      </c>
      <c r="DI116" s="44">
        <f t="shared" si="153"/>
        <v>1711.2129194358608</v>
      </c>
      <c r="DJ116" s="44">
        <f t="shared" si="121"/>
        <v>2250.6580049529543</v>
      </c>
      <c r="DK116" s="122">
        <f t="array" ref="DK116:DL116">DH116:DI116/DJ116</f>
        <v>0.23968327677059478</v>
      </c>
      <c r="DL116" s="122">
        <v>0.76031672322940524</v>
      </c>
      <c r="DM116" s="47"/>
      <c r="DN116" s="47"/>
      <c r="DO116" s="47"/>
      <c r="DP116" s="47"/>
      <c r="DQ116" s="47"/>
      <c r="DR116" s="47"/>
      <c r="DS116" s="47"/>
      <c r="DT116" s="47"/>
      <c r="DU116" s="47"/>
      <c r="DV116" s="47"/>
      <c r="DW116" s="47"/>
      <c r="DX116" s="47"/>
      <c r="DY116" s="47"/>
      <c r="DZ116" s="47"/>
      <c r="EA116" s="47"/>
      <c r="EB116" s="47"/>
      <c r="EC116" s="47"/>
      <c r="ED116" s="47"/>
      <c r="EE116" s="47"/>
      <c r="EF116" s="47"/>
    </row>
    <row r="117" spans="1:136" s="24" customFormat="1" ht="12.75" customHeight="1">
      <c r="A117" s="82">
        <v>1949</v>
      </c>
      <c r="B117" s="83">
        <v>10.458</v>
      </c>
      <c r="C117" s="83">
        <v>10.386498374450181</v>
      </c>
      <c r="D117" s="74">
        <v>488.09271811053731</v>
      </c>
      <c r="E117" s="45">
        <v>0</v>
      </c>
      <c r="F117" s="45">
        <v>0</v>
      </c>
      <c r="G117" s="45">
        <v>0</v>
      </c>
      <c r="H117" s="45">
        <v>0</v>
      </c>
      <c r="I117" s="45">
        <v>25.949648311723081</v>
      </c>
      <c r="J117" s="45">
        <v>35.835237029068651</v>
      </c>
      <c r="K117" s="45">
        <v>61.784885340791732</v>
      </c>
      <c r="L117" s="45">
        <v>0</v>
      </c>
      <c r="M117" s="45">
        <v>0</v>
      </c>
      <c r="N117" s="45">
        <v>0</v>
      </c>
      <c r="O117" s="45">
        <v>0</v>
      </c>
      <c r="P117" s="45">
        <v>0</v>
      </c>
      <c r="Q117" s="45">
        <v>0</v>
      </c>
      <c r="R117" s="45">
        <v>0</v>
      </c>
      <c r="S117" s="45">
        <v>0</v>
      </c>
      <c r="T117" s="45">
        <v>0</v>
      </c>
      <c r="U117" s="45">
        <v>0</v>
      </c>
      <c r="V117" s="45">
        <v>0</v>
      </c>
      <c r="W117" s="45">
        <v>0</v>
      </c>
      <c r="X117" s="45">
        <v>0</v>
      </c>
      <c r="Y117" s="45">
        <v>0</v>
      </c>
      <c r="Z117" s="45">
        <v>0</v>
      </c>
      <c r="AA117" s="48">
        <v>0</v>
      </c>
      <c r="AB117" s="48">
        <v>0</v>
      </c>
      <c r="AC117" s="45">
        <v>0</v>
      </c>
      <c r="AD117" s="45">
        <v>1.5579747561675272</v>
      </c>
      <c r="AE117" s="45">
        <v>14.021772805507744</v>
      </c>
      <c r="AF117" s="45">
        <v>15.579747561675271</v>
      </c>
      <c r="AG117" s="45">
        <v>11.685849321093897</v>
      </c>
      <c r="AH117" s="45">
        <v>0</v>
      </c>
      <c r="AI117" s="45">
        <v>0</v>
      </c>
      <c r="AJ117" s="45">
        <v>0</v>
      </c>
      <c r="AK117" s="74">
        <v>0</v>
      </c>
      <c r="AL117" s="52">
        <v>169.0402610441767</v>
      </c>
      <c r="AM117" s="45">
        <v>2726.4558232931722</v>
      </c>
      <c r="AN117" s="48">
        <v>2895.4960843373492</v>
      </c>
      <c r="AO117" s="74">
        <v>0</v>
      </c>
      <c r="AP117" s="45">
        <v>0</v>
      </c>
      <c r="AQ117" s="45">
        <v>0</v>
      </c>
      <c r="AR117" s="45">
        <v>0</v>
      </c>
      <c r="AS117" s="45">
        <v>0</v>
      </c>
      <c r="AT117" s="45">
        <v>0</v>
      </c>
      <c r="AU117" s="45">
        <v>0</v>
      </c>
      <c r="AV117" s="45">
        <v>0</v>
      </c>
      <c r="AW117" s="45">
        <v>0</v>
      </c>
      <c r="AX117" s="48">
        <v>0</v>
      </c>
      <c r="AY117" s="45">
        <v>0</v>
      </c>
      <c r="AZ117" s="45">
        <v>0</v>
      </c>
      <c r="BA117" s="45">
        <v>0</v>
      </c>
      <c r="BB117" s="45">
        <v>0</v>
      </c>
      <c r="BC117" s="45">
        <v>0</v>
      </c>
      <c r="BD117" s="45">
        <v>0</v>
      </c>
      <c r="BE117" s="45">
        <v>0</v>
      </c>
      <c r="BF117" s="45">
        <v>0</v>
      </c>
      <c r="BG117" s="45">
        <v>0</v>
      </c>
      <c r="BH117" s="45">
        <v>0</v>
      </c>
      <c r="BI117" s="45">
        <v>0</v>
      </c>
      <c r="BJ117" s="45">
        <v>0</v>
      </c>
      <c r="BK117" s="45">
        <v>0</v>
      </c>
      <c r="BL117" s="45">
        <v>0</v>
      </c>
      <c r="BM117" s="45">
        <v>0</v>
      </c>
      <c r="BN117" s="48">
        <v>0</v>
      </c>
      <c r="BO117" s="48">
        <v>0</v>
      </c>
      <c r="BP117" s="45">
        <v>0</v>
      </c>
      <c r="BQ117" s="45">
        <v>0</v>
      </c>
      <c r="BR117" s="45">
        <v>0</v>
      </c>
      <c r="BS117" s="74">
        <f t="shared" si="122"/>
        <v>3472.6392846714475</v>
      </c>
      <c r="BT117" s="45">
        <f t="shared" si="115"/>
        <v>0</v>
      </c>
      <c r="BU117" s="45">
        <f t="shared" si="123"/>
        <v>3472.6392846714475</v>
      </c>
      <c r="BV117" s="48">
        <f t="shared" si="124"/>
        <v>3472.6392846714475</v>
      </c>
      <c r="BW117" s="87">
        <f t="shared" si="125"/>
        <v>684.64060222260446</v>
      </c>
      <c r="BX117" s="48">
        <f t="shared" si="126"/>
        <v>2776.3128331277485</v>
      </c>
      <c r="BY117" s="48">
        <f t="shared" si="127"/>
        <v>11.685849321093897</v>
      </c>
      <c r="BZ117" s="48">
        <f t="shared" si="116"/>
        <v>3472.6392846714471</v>
      </c>
      <c r="CA117" s="87">
        <f t="shared" si="128"/>
        <v>0</v>
      </c>
      <c r="CB117" s="48">
        <f t="shared" si="129"/>
        <v>0</v>
      </c>
      <c r="CC117" s="48">
        <f t="shared" si="130"/>
        <v>0</v>
      </c>
      <c r="CD117" s="48">
        <f t="shared" si="131"/>
        <v>0</v>
      </c>
      <c r="CE117" s="87">
        <f t="shared" si="132"/>
        <v>684.64060222260446</v>
      </c>
      <c r="CF117" s="48">
        <f t="shared" si="133"/>
        <v>2776.3128331277485</v>
      </c>
      <c r="CG117" s="48">
        <f t="shared" si="134"/>
        <v>11.685849321093897</v>
      </c>
      <c r="CH117" s="87">
        <f t="shared" si="135"/>
        <v>3472.6392846714471</v>
      </c>
      <c r="CI117" s="48">
        <f t="shared" si="136"/>
        <v>684.64060222260468</v>
      </c>
      <c r="CJ117" s="48">
        <f t="shared" si="137"/>
        <v>2787.9986824488424</v>
      </c>
      <c r="CK117" s="90">
        <f t="shared" si="138"/>
        <v>0.19715281263005691</v>
      </c>
      <c r="CL117" s="88">
        <f t="shared" si="139"/>
        <v>684.64060222260468</v>
      </c>
      <c r="CM117" s="44">
        <f t="shared" si="140"/>
        <v>2776.3128331277485</v>
      </c>
      <c r="CN117" s="44">
        <f t="shared" si="141"/>
        <v>3460.9534353503532</v>
      </c>
      <c r="CO117" s="92">
        <f t="shared" si="142"/>
        <v>0.19781849568666571</v>
      </c>
      <c r="CP117" s="88">
        <f t="shared" si="143"/>
        <v>27.507623067890609</v>
      </c>
      <c r="CQ117" s="52">
        <f t="shared" si="144"/>
        <v>49.857009834576395</v>
      </c>
      <c r="CR117" s="52">
        <f t="shared" si="145"/>
        <v>77.364632902467008</v>
      </c>
      <c r="CS117" s="111">
        <f t="shared" si="154"/>
        <v>0.35555811532860571</v>
      </c>
      <c r="CT117" s="88">
        <f t="shared" si="146"/>
        <v>657.13297915471412</v>
      </c>
      <c r="CU117" s="52">
        <f t="shared" si="147"/>
        <v>2726.4558232931722</v>
      </c>
      <c r="CV117" s="52">
        <f t="shared" si="148"/>
        <v>3383.5888024478863</v>
      </c>
      <c r="CW117" s="91">
        <f t="shared" si="149"/>
        <v>0.19421183173301249</v>
      </c>
      <c r="CX117" s="88">
        <f t="shared" si="150"/>
        <v>515.60034117842781</v>
      </c>
      <c r="CY117" s="44">
        <f t="shared" si="151"/>
        <v>61.542859155670293</v>
      </c>
      <c r="CZ117" s="44">
        <f t="shared" si="117"/>
        <v>577.14320033409808</v>
      </c>
      <c r="DA117" s="122">
        <f t="array" ref="DA117:DB117">CX117:CY117/CZ117</f>
        <v>0.89336639655453931</v>
      </c>
      <c r="DB117" s="122">
        <v>0.10663360344546069</v>
      </c>
      <c r="DC117" s="88">
        <f t="shared" si="119"/>
        <v>169.04026104417687</v>
      </c>
      <c r="DD117" s="44">
        <f t="shared" si="119"/>
        <v>2726.4558232931722</v>
      </c>
      <c r="DE117" s="44">
        <f t="shared" si="120"/>
        <v>2895.4960843373492</v>
      </c>
      <c r="DF117" s="122">
        <f t="array" ref="DF117:DG117">DC117:DD117/DE117</f>
        <v>5.8380414312617764E-2</v>
      </c>
      <c r="DG117" s="122">
        <v>0.94161958568738224</v>
      </c>
      <c r="DH117" s="88">
        <f t="shared" si="152"/>
        <v>684.64060222260468</v>
      </c>
      <c r="DI117" s="44">
        <f t="shared" si="153"/>
        <v>2787.9986824488424</v>
      </c>
      <c r="DJ117" s="44">
        <f t="shared" si="121"/>
        <v>3472.6392846714471</v>
      </c>
      <c r="DK117" s="122">
        <f t="array" ref="DK117:DL117">DH117:DI117/DJ117</f>
        <v>0.19715281263005691</v>
      </c>
      <c r="DL117" s="122">
        <v>0.80284718736994309</v>
      </c>
      <c r="DM117" s="47"/>
      <c r="DN117" s="47"/>
      <c r="DO117" s="47"/>
      <c r="DP117" s="47"/>
      <c r="DQ117" s="47"/>
      <c r="DR117" s="47"/>
      <c r="DS117" s="47"/>
      <c r="DT117" s="47"/>
      <c r="DU117" s="47"/>
      <c r="DV117" s="47"/>
      <c r="DW117" s="47"/>
      <c r="DX117" s="47"/>
      <c r="DY117" s="47"/>
      <c r="DZ117" s="47"/>
      <c r="EA117" s="47"/>
      <c r="EB117" s="47"/>
      <c r="EC117" s="47"/>
      <c r="ED117" s="47"/>
      <c r="EE117" s="47"/>
      <c r="EF117" s="47"/>
    </row>
    <row r="118" spans="1:136" s="24" customFormat="1" ht="12.75" customHeight="1">
      <c r="A118" s="82">
        <v>1950</v>
      </c>
      <c r="B118" s="83">
        <v>10.244</v>
      </c>
      <c r="C118" s="83">
        <v>10.603475204998048</v>
      </c>
      <c r="D118" s="74">
        <v>549.52828354158544</v>
      </c>
      <c r="E118" s="45">
        <v>0</v>
      </c>
      <c r="F118" s="45">
        <v>0</v>
      </c>
      <c r="G118" s="45">
        <v>0</v>
      </c>
      <c r="H118" s="45">
        <v>0</v>
      </c>
      <c r="I118" s="45">
        <v>41.862763989262014</v>
      </c>
      <c r="J118" s="45">
        <v>57.810475525380717</v>
      </c>
      <c r="K118" s="45">
        <v>99.673239514642731</v>
      </c>
      <c r="L118" s="45">
        <v>0</v>
      </c>
      <c r="M118" s="45">
        <v>0</v>
      </c>
      <c r="N118" s="45">
        <v>0</v>
      </c>
      <c r="O118" s="45">
        <v>0</v>
      </c>
      <c r="P118" s="45">
        <v>0</v>
      </c>
      <c r="Q118" s="45">
        <v>0</v>
      </c>
      <c r="R118" s="45">
        <v>0</v>
      </c>
      <c r="S118" s="45">
        <v>0</v>
      </c>
      <c r="T118" s="45">
        <v>0</v>
      </c>
      <c r="U118" s="45">
        <v>0</v>
      </c>
      <c r="V118" s="45">
        <v>0</v>
      </c>
      <c r="W118" s="45">
        <v>0</v>
      </c>
      <c r="X118" s="45">
        <v>0</v>
      </c>
      <c r="Y118" s="45">
        <v>0</v>
      </c>
      <c r="Z118" s="45">
        <v>0</v>
      </c>
      <c r="AA118" s="48">
        <v>0</v>
      </c>
      <c r="AB118" s="48">
        <v>0</v>
      </c>
      <c r="AC118" s="45">
        <v>0</v>
      </c>
      <c r="AD118" s="45">
        <v>0</v>
      </c>
      <c r="AE118" s="45">
        <v>0</v>
      </c>
      <c r="AF118" s="45">
        <v>0</v>
      </c>
      <c r="AG118" s="45">
        <v>12.98925712612261</v>
      </c>
      <c r="AH118" s="45">
        <v>0</v>
      </c>
      <c r="AI118" s="45">
        <v>0</v>
      </c>
      <c r="AJ118" s="45">
        <v>0</v>
      </c>
      <c r="AK118" s="74">
        <v>0</v>
      </c>
      <c r="AL118" s="52">
        <v>197.22463881296372</v>
      </c>
      <c r="AM118" s="45">
        <v>3181.0425614994147</v>
      </c>
      <c r="AN118" s="48">
        <v>3378.2672003123785</v>
      </c>
      <c r="AO118" s="74">
        <v>0</v>
      </c>
      <c r="AP118" s="45">
        <v>0</v>
      </c>
      <c r="AQ118" s="45">
        <v>0</v>
      </c>
      <c r="AR118" s="45">
        <v>0</v>
      </c>
      <c r="AS118" s="45">
        <v>0</v>
      </c>
      <c r="AT118" s="45">
        <v>0</v>
      </c>
      <c r="AU118" s="45">
        <v>0</v>
      </c>
      <c r="AV118" s="45">
        <v>0</v>
      </c>
      <c r="AW118" s="45">
        <v>0</v>
      </c>
      <c r="AX118" s="48">
        <v>0</v>
      </c>
      <c r="AY118" s="45">
        <v>0</v>
      </c>
      <c r="AZ118" s="45">
        <v>0</v>
      </c>
      <c r="BA118" s="45">
        <v>0</v>
      </c>
      <c r="BB118" s="45">
        <v>0</v>
      </c>
      <c r="BC118" s="45">
        <v>0</v>
      </c>
      <c r="BD118" s="45">
        <v>0</v>
      </c>
      <c r="BE118" s="45">
        <v>0</v>
      </c>
      <c r="BF118" s="45">
        <v>0</v>
      </c>
      <c r="BG118" s="45">
        <v>0</v>
      </c>
      <c r="BH118" s="45">
        <v>0</v>
      </c>
      <c r="BI118" s="45">
        <v>0</v>
      </c>
      <c r="BJ118" s="45">
        <v>0</v>
      </c>
      <c r="BK118" s="45">
        <v>0</v>
      </c>
      <c r="BL118" s="45">
        <v>0</v>
      </c>
      <c r="BM118" s="45">
        <v>0</v>
      </c>
      <c r="BN118" s="48">
        <v>0</v>
      </c>
      <c r="BO118" s="48">
        <v>0</v>
      </c>
      <c r="BP118" s="45">
        <v>0</v>
      </c>
      <c r="BQ118" s="45">
        <v>0</v>
      </c>
      <c r="BR118" s="45">
        <v>0</v>
      </c>
      <c r="BS118" s="74">
        <f t="shared" si="122"/>
        <v>4040.4579804947293</v>
      </c>
      <c r="BT118" s="45">
        <f t="shared" si="115"/>
        <v>0</v>
      </c>
      <c r="BU118" s="45">
        <f t="shared" si="123"/>
        <v>4040.4579804947293</v>
      </c>
      <c r="BV118" s="48">
        <f t="shared" si="124"/>
        <v>4040.4579804947293</v>
      </c>
      <c r="BW118" s="87">
        <f t="shared" si="125"/>
        <v>788.61568634381115</v>
      </c>
      <c r="BX118" s="48">
        <f t="shared" si="126"/>
        <v>3238.8530370247954</v>
      </c>
      <c r="BY118" s="48">
        <f t="shared" si="127"/>
        <v>12.98925712612261</v>
      </c>
      <c r="BZ118" s="48">
        <f t="shared" si="116"/>
        <v>4040.4579804947289</v>
      </c>
      <c r="CA118" s="87">
        <f t="shared" si="128"/>
        <v>0</v>
      </c>
      <c r="CB118" s="48">
        <f t="shared" si="129"/>
        <v>0</v>
      </c>
      <c r="CC118" s="48">
        <f t="shared" si="130"/>
        <v>0</v>
      </c>
      <c r="CD118" s="48">
        <f t="shared" si="131"/>
        <v>0</v>
      </c>
      <c r="CE118" s="87">
        <f t="shared" si="132"/>
        <v>788.61568634381115</v>
      </c>
      <c r="CF118" s="48">
        <f t="shared" si="133"/>
        <v>3238.8530370247954</v>
      </c>
      <c r="CG118" s="48">
        <f t="shared" si="134"/>
        <v>12.98925712612261</v>
      </c>
      <c r="CH118" s="87">
        <f t="shared" si="135"/>
        <v>4040.4579804947289</v>
      </c>
      <c r="CI118" s="48">
        <f t="shared" si="136"/>
        <v>788.61568634381115</v>
      </c>
      <c r="CJ118" s="48">
        <f t="shared" si="137"/>
        <v>3251.842294150918</v>
      </c>
      <c r="CK118" s="90">
        <f t="shared" si="138"/>
        <v>0.19517977668641665</v>
      </c>
      <c r="CL118" s="88">
        <f t="shared" si="139"/>
        <v>788.61568634381115</v>
      </c>
      <c r="CM118" s="44">
        <f t="shared" si="140"/>
        <v>3238.8530370247954</v>
      </c>
      <c r="CN118" s="44">
        <f t="shared" si="141"/>
        <v>4027.4687233686063</v>
      </c>
      <c r="CO118" s="92">
        <f t="shared" si="142"/>
        <v>0.19580926395977244</v>
      </c>
      <c r="CP118" s="88">
        <f t="shared" si="143"/>
        <v>41.862763989262014</v>
      </c>
      <c r="CQ118" s="52">
        <f t="shared" si="144"/>
        <v>57.810475525380717</v>
      </c>
      <c r="CR118" s="52">
        <f t="shared" si="145"/>
        <v>99.673239514642731</v>
      </c>
      <c r="CS118" s="111">
        <f t="shared" si="154"/>
        <v>0.42000003404235764</v>
      </c>
      <c r="CT118" s="88">
        <f t="shared" si="146"/>
        <v>746.75292235454913</v>
      </c>
      <c r="CU118" s="52">
        <f t="shared" si="147"/>
        <v>3181.0425614994147</v>
      </c>
      <c r="CV118" s="52">
        <f t="shared" si="148"/>
        <v>3927.7954838539636</v>
      </c>
      <c r="CW118" s="91">
        <f t="shared" si="149"/>
        <v>0.19012011328599857</v>
      </c>
      <c r="CX118" s="88">
        <f t="shared" si="150"/>
        <v>591.39104753084746</v>
      </c>
      <c r="CY118" s="44">
        <f t="shared" si="151"/>
        <v>70.799732651503319</v>
      </c>
      <c r="CZ118" s="44">
        <f t="shared" si="117"/>
        <v>662.19078018235075</v>
      </c>
      <c r="DA118" s="122">
        <f t="array" ref="DA118:DB118">CX118:CY118/CZ118</f>
        <v>0.89308257564080429</v>
      </c>
      <c r="DB118" s="122">
        <v>0.10691742435919577</v>
      </c>
      <c r="DC118" s="88">
        <f t="shared" si="119"/>
        <v>197.22463881296369</v>
      </c>
      <c r="DD118" s="44">
        <f t="shared" si="119"/>
        <v>3181.0425614994147</v>
      </c>
      <c r="DE118" s="44">
        <f t="shared" si="120"/>
        <v>3378.2672003123785</v>
      </c>
      <c r="DF118" s="122">
        <f t="array" ref="DF118:DG118">DC118:DD118/DE118</f>
        <v>5.8380414312617694E-2</v>
      </c>
      <c r="DG118" s="122">
        <v>0.94161958568738224</v>
      </c>
      <c r="DH118" s="88">
        <f t="shared" si="152"/>
        <v>788.61568634381115</v>
      </c>
      <c r="DI118" s="44">
        <f t="shared" si="153"/>
        <v>3251.842294150918</v>
      </c>
      <c r="DJ118" s="44">
        <f t="shared" si="121"/>
        <v>4040.4579804947289</v>
      </c>
      <c r="DK118" s="122">
        <f t="array" ref="DK118:DL118">DH118:DI118/DJ118</f>
        <v>0.19517977668641665</v>
      </c>
      <c r="DL118" s="122">
        <v>0.80482022331358338</v>
      </c>
      <c r="DM118" s="47"/>
      <c r="DN118" s="47"/>
      <c r="DO118" s="47"/>
      <c r="DP118" s="47"/>
      <c r="DQ118" s="47"/>
      <c r="DR118" s="47"/>
      <c r="DS118" s="47"/>
      <c r="DT118" s="47"/>
      <c r="DU118" s="47"/>
      <c r="DV118" s="47"/>
      <c r="DW118" s="47"/>
      <c r="DX118" s="47"/>
      <c r="DY118" s="47"/>
      <c r="DZ118" s="47"/>
      <c r="EA118" s="47"/>
      <c r="EB118" s="47"/>
      <c r="EC118" s="47"/>
      <c r="ED118" s="47"/>
      <c r="EE118" s="47"/>
      <c r="EF118" s="47"/>
    </row>
    <row r="119" spans="1:136" s="24" customFormat="1" ht="12.75" customHeight="1">
      <c r="A119" s="82">
        <v>1951</v>
      </c>
      <c r="B119" s="83">
        <v>10.789</v>
      </c>
      <c r="C119" s="83">
        <v>10.067846881082584</v>
      </c>
      <c r="D119" s="74">
        <v>558.41488913244973</v>
      </c>
      <c r="E119" s="45">
        <v>0</v>
      </c>
      <c r="F119" s="45">
        <v>0</v>
      </c>
      <c r="G119" s="45">
        <v>0</v>
      </c>
      <c r="H119" s="45">
        <v>0</v>
      </c>
      <c r="I119" s="45">
        <v>43.465814661229032</v>
      </c>
      <c r="J119" s="45">
        <v>60.0242212053017</v>
      </c>
      <c r="K119" s="45">
        <v>103.49003586653073</v>
      </c>
      <c r="L119" s="45">
        <v>0</v>
      </c>
      <c r="M119" s="45">
        <v>0</v>
      </c>
      <c r="N119" s="45">
        <v>0</v>
      </c>
      <c r="O119" s="45">
        <v>0</v>
      </c>
      <c r="P119" s="45">
        <v>0</v>
      </c>
      <c r="Q119" s="45">
        <v>0</v>
      </c>
      <c r="R119" s="45">
        <v>0</v>
      </c>
      <c r="S119" s="45">
        <v>0</v>
      </c>
      <c r="T119" s="45">
        <v>0</v>
      </c>
      <c r="U119" s="45">
        <v>0</v>
      </c>
      <c r="V119" s="45">
        <v>0</v>
      </c>
      <c r="W119" s="45">
        <v>0</v>
      </c>
      <c r="X119" s="45">
        <v>0</v>
      </c>
      <c r="Y119" s="45">
        <v>0</v>
      </c>
      <c r="Z119" s="45">
        <v>0</v>
      </c>
      <c r="AA119" s="48">
        <v>0</v>
      </c>
      <c r="AB119" s="48">
        <v>0</v>
      </c>
      <c r="AC119" s="45">
        <v>0</v>
      </c>
      <c r="AD119" s="45">
        <v>0.18675855964408195</v>
      </c>
      <c r="AE119" s="45">
        <v>1.6808270367967373</v>
      </c>
      <c r="AF119" s="45">
        <v>1.8675855964408192</v>
      </c>
      <c r="AG119" s="45">
        <v>0</v>
      </c>
      <c r="AH119" s="45">
        <v>0</v>
      </c>
      <c r="AI119" s="45">
        <v>0</v>
      </c>
      <c r="AJ119" s="45">
        <v>0</v>
      </c>
      <c r="AK119" s="74">
        <v>0</v>
      </c>
      <c r="AL119" s="52">
        <v>177.89885438872926</v>
      </c>
      <c r="AM119" s="45">
        <v>2869.3363611085365</v>
      </c>
      <c r="AN119" s="48">
        <v>3047.2352154972655</v>
      </c>
      <c r="AO119" s="74">
        <v>0</v>
      </c>
      <c r="AP119" s="45">
        <v>0</v>
      </c>
      <c r="AQ119" s="45">
        <v>0</v>
      </c>
      <c r="AR119" s="45">
        <v>0</v>
      </c>
      <c r="AS119" s="45">
        <v>0</v>
      </c>
      <c r="AT119" s="45">
        <v>0</v>
      </c>
      <c r="AU119" s="45">
        <v>0</v>
      </c>
      <c r="AV119" s="45">
        <v>0</v>
      </c>
      <c r="AW119" s="45">
        <v>0</v>
      </c>
      <c r="AX119" s="48">
        <v>0</v>
      </c>
      <c r="AY119" s="45">
        <v>0</v>
      </c>
      <c r="AZ119" s="45">
        <v>0</v>
      </c>
      <c r="BA119" s="45">
        <v>0</v>
      </c>
      <c r="BB119" s="45">
        <v>0</v>
      </c>
      <c r="BC119" s="45">
        <v>0</v>
      </c>
      <c r="BD119" s="45">
        <v>0</v>
      </c>
      <c r="BE119" s="45">
        <v>0</v>
      </c>
      <c r="BF119" s="45">
        <v>0</v>
      </c>
      <c r="BG119" s="45">
        <v>0</v>
      </c>
      <c r="BH119" s="45">
        <v>0</v>
      </c>
      <c r="BI119" s="45">
        <v>0</v>
      </c>
      <c r="BJ119" s="45">
        <v>0</v>
      </c>
      <c r="BK119" s="45">
        <v>0</v>
      </c>
      <c r="BL119" s="45">
        <v>0</v>
      </c>
      <c r="BM119" s="45">
        <v>0</v>
      </c>
      <c r="BN119" s="48">
        <v>0</v>
      </c>
      <c r="BO119" s="48">
        <v>0</v>
      </c>
      <c r="BP119" s="45">
        <v>0</v>
      </c>
      <c r="BQ119" s="45">
        <v>0</v>
      </c>
      <c r="BR119" s="45">
        <v>0</v>
      </c>
      <c r="BS119" s="74">
        <f t="shared" si="122"/>
        <v>3711.0077260926869</v>
      </c>
      <c r="BT119" s="45">
        <f t="shared" si="115"/>
        <v>0</v>
      </c>
      <c r="BU119" s="45">
        <f t="shared" si="123"/>
        <v>3711.0077260926869</v>
      </c>
      <c r="BV119" s="48">
        <f t="shared" si="124"/>
        <v>3711.0077260926869</v>
      </c>
      <c r="BW119" s="87">
        <f t="shared" si="125"/>
        <v>779.96631674205219</v>
      </c>
      <c r="BX119" s="48">
        <f t="shared" si="126"/>
        <v>2931.0414093506351</v>
      </c>
      <c r="BY119" s="48">
        <f t="shared" si="127"/>
        <v>0</v>
      </c>
      <c r="BZ119" s="48">
        <f t="shared" si="116"/>
        <v>3711.0077260926873</v>
      </c>
      <c r="CA119" s="87">
        <f t="shared" si="128"/>
        <v>0</v>
      </c>
      <c r="CB119" s="48">
        <f t="shared" si="129"/>
        <v>0</v>
      </c>
      <c r="CC119" s="48">
        <f t="shared" si="130"/>
        <v>0</v>
      </c>
      <c r="CD119" s="48">
        <f t="shared" si="131"/>
        <v>0</v>
      </c>
      <c r="CE119" s="87">
        <f t="shared" si="132"/>
        <v>779.96631674205219</v>
      </c>
      <c r="CF119" s="48">
        <f t="shared" si="133"/>
        <v>2931.0414093506351</v>
      </c>
      <c r="CG119" s="48">
        <f t="shared" si="134"/>
        <v>0</v>
      </c>
      <c r="CH119" s="87">
        <f t="shared" si="135"/>
        <v>3711.0077260926873</v>
      </c>
      <c r="CI119" s="48">
        <f t="shared" si="136"/>
        <v>779.96631674205219</v>
      </c>
      <c r="CJ119" s="48">
        <f t="shared" si="137"/>
        <v>2931.0414093506351</v>
      </c>
      <c r="CK119" s="90">
        <f t="shared" si="138"/>
        <v>0.21017641953639293</v>
      </c>
      <c r="CL119" s="88">
        <f t="shared" si="139"/>
        <v>779.96631674205219</v>
      </c>
      <c r="CM119" s="44">
        <f t="shared" si="140"/>
        <v>2931.0414093506351</v>
      </c>
      <c r="CN119" s="44">
        <f t="shared" si="141"/>
        <v>3711.0077260926873</v>
      </c>
      <c r="CO119" s="92">
        <f t="shared" si="142"/>
        <v>0.21017641953639293</v>
      </c>
      <c r="CP119" s="88">
        <f t="shared" si="143"/>
        <v>43.652573220873116</v>
      </c>
      <c r="CQ119" s="52">
        <f t="shared" si="144"/>
        <v>61.705048242098435</v>
      </c>
      <c r="CR119" s="52">
        <f t="shared" si="145"/>
        <v>105.35762146297155</v>
      </c>
      <c r="CS119" s="111">
        <f t="shared" si="154"/>
        <v>0.41432762637124476</v>
      </c>
      <c r="CT119" s="88">
        <f t="shared" si="146"/>
        <v>736.31374352117905</v>
      </c>
      <c r="CU119" s="52">
        <f t="shared" si="147"/>
        <v>2869.3363611085365</v>
      </c>
      <c r="CV119" s="52">
        <f t="shared" si="148"/>
        <v>3605.6501046297153</v>
      </c>
      <c r="CW119" s="91">
        <f t="shared" si="149"/>
        <v>0.20421109152431063</v>
      </c>
      <c r="CX119" s="88">
        <f t="shared" si="150"/>
        <v>602.06746235332287</v>
      </c>
      <c r="CY119" s="44">
        <f t="shared" si="151"/>
        <v>61.705048242098435</v>
      </c>
      <c r="CZ119" s="44">
        <f t="shared" si="117"/>
        <v>663.77251059542129</v>
      </c>
      <c r="DA119" s="122">
        <f t="array" ref="DA119:DB119">CX119:CY119/CZ119</f>
        <v>0.9070388615720959</v>
      </c>
      <c r="DB119" s="122">
        <v>9.2961138427904155E-2</v>
      </c>
      <c r="DC119" s="88">
        <f t="shared" si="119"/>
        <v>177.89885438872932</v>
      </c>
      <c r="DD119" s="44">
        <f t="shared" si="119"/>
        <v>2869.3363611085365</v>
      </c>
      <c r="DE119" s="44">
        <f t="shared" si="120"/>
        <v>3047.2352154972659</v>
      </c>
      <c r="DF119" s="122">
        <f t="array" ref="DF119:DG119">DC119:DD119/DE119</f>
        <v>5.8380414312617715E-2</v>
      </c>
      <c r="DG119" s="122">
        <v>0.94161958568738224</v>
      </c>
      <c r="DH119" s="88">
        <f t="shared" si="152"/>
        <v>779.96631674205219</v>
      </c>
      <c r="DI119" s="44">
        <f t="shared" si="153"/>
        <v>2931.0414093506351</v>
      </c>
      <c r="DJ119" s="44">
        <f t="shared" si="121"/>
        <v>3711.0077260926873</v>
      </c>
      <c r="DK119" s="122">
        <f t="array" ref="DK119:DL119">DH119:DI119/DJ119</f>
        <v>0.21017641953639293</v>
      </c>
      <c r="DL119" s="122">
        <v>0.78982358046360712</v>
      </c>
      <c r="DM119" s="47"/>
      <c r="DN119" s="47"/>
      <c r="DO119" s="47"/>
      <c r="DP119" s="47"/>
      <c r="DQ119" s="47"/>
      <c r="DR119" s="47"/>
      <c r="DS119" s="47"/>
      <c r="DT119" s="47"/>
      <c r="DU119" s="47"/>
      <c r="DV119" s="47"/>
      <c r="DW119" s="47"/>
      <c r="DX119" s="47"/>
      <c r="DY119" s="47"/>
      <c r="DZ119" s="47"/>
      <c r="EA119" s="47"/>
      <c r="EB119" s="47"/>
      <c r="EC119" s="47"/>
      <c r="ED119" s="47"/>
      <c r="EE119" s="47"/>
      <c r="EF119" s="47"/>
    </row>
    <row r="120" spans="1:136" s="24" customFormat="1" ht="12.75" customHeight="1">
      <c r="A120" s="82">
        <v>1952</v>
      </c>
      <c r="B120" s="83">
        <v>11.355</v>
      </c>
      <c r="C120" s="83">
        <v>9.5660061646851595</v>
      </c>
      <c r="D120" s="74">
        <v>616.38552112743287</v>
      </c>
      <c r="E120" s="45">
        <v>0</v>
      </c>
      <c r="F120" s="45">
        <v>0</v>
      </c>
      <c r="G120" s="45">
        <v>0</v>
      </c>
      <c r="H120" s="45">
        <v>0</v>
      </c>
      <c r="I120" s="45">
        <v>25.639469777014529</v>
      </c>
      <c r="J120" s="45">
        <v>35.406897767503303</v>
      </c>
      <c r="K120" s="45">
        <v>61.046367544517835</v>
      </c>
      <c r="L120" s="45">
        <v>0</v>
      </c>
      <c r="M120" s="45">
        <v>0</v>
      </c>
      <c r="N120" s="45">
        <v>0</v>
      </c>
      <c r="O120" s="45">
        <v>0</v>
      </c>
      <c r="P120" s="45">
        <v>0</v>
      </c>
      <c r="Q120" s="45">
        <v>0</v>
      </c>
      <c r="R120" s="45">
        <v>0</v>
      </c>
      <c r="S120" s="45">
        <v>0</v>
      </c>
      <c r="T120" s="45">
        <v>0</v>
      </c>
      <c r="U120" s="45">
        <v>0</v>
      </c>
      <c r="V120" s="45">
        <v>0</v>
      </c>
      <c r="W120" s="45">
        <v>0</v>
      </c>
      <c r="X120" s="45">
        <v>0</v>
      </c>
      <c r="Y120" s="45">
        <v>0</v>
      </c>
      <c r="Z120" s="45">
        <v>0</v>
      </c>
      <c r="AA120" s="48">
        <v>0</v>
      </c>
      <c r="AB120" s="48">
        <v>0</v>
      </c>
      <c r="AC120" s="45">
        <v>0</v>
      </c>
      <c r="AD120" s="45">
        <v>0.36544056750330239</v>
      </c>
      <c r="AE120" s="45">
        <v>1.8873443182738878</v>
      </c>
      <c r="AF120" s="45">
        <v>2.2527848857771904</v>
      </c>
      <c r="AG120" s="45">
        <v>0</v>
      </c>
      <c r="AH120" s="45">
        <v>0</v>
      </c>
      <c r="AI120" s="45">
        <v>0</v>
      </c>
      <c r="AJ120" s="45">
        <v>0</v>
      </c>
      <c r="AK120" s="74">
        <v>0</v>
      </c>
      <c r="AL120" s="52">
        <v>152.12819603698807</v>
      </c>
      <c r="AM120" s="45">
        <v>2453.6805812417438</v>
      </c>
      <c r="AN120" s="48">
        <v>2605.8087772787317</v>
      </c>
      <c r="AO120" s="74">
        <v>0</v>
      </c>
      <c r="AP120" s="45">
        <v>0</v>
      </c>
      <c r="AQ120" s="45">
        <v>0</v>
      </c>
      <c r="AR120" s="45">
        <v>0</v>
      </c>
      <c r="AS120" s="45">
        <v>0</v>
      </c>
      <c r="AT120" s="45">
        <v>0</v>
      </c>
      <c r="AU120" s="45">
        <v>0</v>
      </c>
      <c r="AV120" s="45">
        <v>0</v>
      </c>
      <c r="AW120" s="45">
        <v>0</v>
      </c>
      <c r="AX120" s="48">
        <v>0</v>
      </c>
      <c r="AY120" s="45">
        <v>0</v>
      </c>
      <c r="AZ120" s="45">
        <v>0</v>
      </c>
      <c r="BA120" s="45">
        <v>0</v>
      </c>
      <c r="BB120" s="45">
        <v>0</v>
      </c>
      <c r="BC120" s="45">
        <v>0</v>
      </c>
      <c r="BD120" s="45">
        <v>0</v>
      </c>
      <c r="BE120" s="45">
        <v>0</v>
      </c>
      <c r="BF120" s="45">
        <v>0</v>
      </c>
      <c r="BG120" s="45">
        <v>0</v>
      </c>
      <c r="BH120" s="45">
        <v>0</v>
      </c>
      <c r="BI120" s="45">
        <v>0</v>
      </c>
      <c r="BJ120" s="45">
        <v>0</v>
      </c>
      <c r="BK120" s="45">
        <v>0</v>
      </c>
      <c r="BL120" s="45">
        <v>0</v>
      </c>
      <c r="BM120" s="45">
        <v>0</v>
      </c>
      <c r="BN120" s="48">
        <v>0</v>
      </c>
      <c r="BO120" s="48">
        <v>0</v>
      </c>
      <c r="BP120" s="45">
        <v>0</v>
      </c>
      <c r="BQ120" s="45">
        <v>0</v>
      </c>
      <c r="BR120" s="45">
        <v>0</v>
      </c>
      <c r="BS120" s="74">
        <f t="shared" si="122"/>
        <v>3285.4934508364595</v>
      </c>
      <c r="BT120" s="45">
        <f t="shared" si="115"/>
        <v>0</v>
      </c>
      <c r="BU120" s="45">
        <f t="shared" si="123"/>
        <v>3285.4934508364595</v>
      </c>
      <c r="BV120" s="48">
        <f t="shared" si="124"/>
        <v>3285.4934508364595</v>
      </c>
      <c r="BW120" s="87">
        <f t="shared" si="125"/>
        <v>794.51862750893883</v>
      </c>
      <c r="BX120" s="48">
        <f t="shared" si="126"/>
        <v>2490.9748233275209</v>
      </c>
      <c r="BY120" s="48">
        <f t="shared" si="127"/>
        <v>0</v>
      </c>
      <c r="BZ120" s="48">
        <f t="shared" si="116"/>
        <v>3285.4934508364595</v>
      </c>
      <c r="CA120" s="87">
        <f t="shared" si="128"/>
        <v>0</v>
      </c>
      <c r="CB120" s="48">
        <f t="shared" si="129"/>
        <v>0</v>
      </c>
      <c r="CC120" s="48">
        <f t="shared" si="130"/>
        <v>0</v>
      </c>
      <c r="CD120" s="48">
        <f t="shared" si="131"/>
        <v>0</v>
      </c>
      <c r="CE120" s="87">
        <f t="shared" si="132"/>
        <v>794.51862750893883</v>
      </c>
      <c r="CF120" s="48">
        <f t="shared" si="133"/>
        <v>2490.9748233275209</v>
      </c>
      <c r="CG120" s="48">
        <f t="shared" si="134"/>
        <v>0</v>
      </c>
      <c r="CH120" s="87">
        <f t="shared" si="135"/>
        <v>3285.4934508364595</v>
      </c>
      <c r="CI120" s="48">
        <f t="shared" si="136"/>
        <v>794.51862750893883</v>
      </c>
      <c r="CJ120" s="48">
        <f t="shared" si="137"/>
        <v>2490.9748233275204</v>
      </c>
      <c r="CK120" s="90">
        <f t="shared" si="138"/>
        <v>0.2418262703602897</v>
      </c>
      <c r="CL120" s="88">
        <f t="shared" si="139"/>
        <v>794.51862750893883</v>
      </c>
      <c r="CM120" s="44">
        <f t="shared" si="140"/>
        <v>2490.9748233275204</v>
      </c>
      <c r="CN120" s="44">
        <f t="shared" si="141"/>
        <v>3285.4934508364595</v>
      </c>
      <c r="CO120" s="92">
        <f t="shared" si="142"/>
        <v>0.2418262703602897</v>
      </c>
      <c r="CP120" s="88">
        <f t="shared" si="143"/>
        <v>26.004910344517832</v>
      </c>
      <c r="CQ120" s="52">
        <f t="shared" si="144"/>
        <v>37.294242085777192</v>
      </c>
      <c r="CR120" s="52">
        <f t="shared" si="145"/>
        <v>63.299152430295024</v>
      </c>
      <c r="CS120" s="111">
        <f t="shared" si="154"/>
        <v>0.41082556947590126</v>
      </c>
      <c r="CT120" s="88">
        <f t="shared" si="146"/>
        <v>768.513717164421</v>
      </c>
      <c r="CU120" s="52">
        <f t="shared" si="147"/>
        <v>2453.6805812417433</v>
      </c>
      <c r="CV120" s="52">
        <f t="shared" si="148"/>
        <v>3222.1942984061643</v>
      </c>
      <c r="CW120" s="91">
        <f t="shared" si="149"/>
        <v>0.23850632394966401</v>
      </c>
      <c r="CX120" s="88">
        <f t="shared" si="150"/>
        <v>642.39043147195071</v>
      </c>
      <c r="CY120" s="44">
        <f t="shared" si="151"/>
        <v>37.294242085777192</v>
      </c>
      <c r="CZ120" s="44">
        <f t="shared" si="117"/>
        <v>679.68467355772793</v>
      </c>
      <c r="DA120" s="122">
        <f t="array" ref="DA120:DB120">CX120:CY120/CZ120</f>
        <v>0.94513008232101958</v>
      </c>
      <c r="DB120" s="122">
        <v>5.486991767898039E-2</v>
      </c>
      <c r="DC120" s="88">
        <f t="shared" si="119"/>
        <v>152.12819603698813</v>
      </c>
      <c r="DD120" s="44">
        <f t="shared" si="119"/>
        <v>2453.6805812417433</v>
      </c>
      <c r="DE120" s="44">
        <f t="shared" si="120"/>
        <v>2605.8087772787312</v>
      </c>
      <c r="DF120" s="122">
        <f t="array" ref="DF120:DG120">DC120:DD120/DE120</f>
        <v>5.8380414312617722E-2</v>
      </c>
      <c r="DG120" s="122">
        <v>0.94161958568738235</v>
      </c>
      <c r="DH120" s="88">
        <f t="shared" si="152"/>
        <v>794.51862750893883</v>
      </c>
      <c r="DI120" s="44">
        <f t="shared" si="153"/>
        <v>2490.9748233275204</v>
      </c>
      <c r="DJ120" s="44">
        <f t="shared" si="121"/>
        <v>3285.4934508364595</v>
      </c>
      <c r="DK120" s="122">
        <f t="array" ref="DK120:DL120">DH120:DI120/DJ120</f>
        <v>0.2418262703602897</v>
      </c>
      <c r="DL120" s="122">
        <v>0.75817372963971019</v>
      </c>
      <c r="DM120" s="47"/>
      <c r="DN120" s="47"/>
      <c r="DO120" s="47"/>
      <c r="DP120" s="47"/>
      <c r="DQ120" s="47"/>
      <c r="DR120" s="47"/>
      <c r="DS120" s="47"/>
      <c r="DT120" s="47"/>
      <c r="DU120" s="47"/>
      <c r="DV120" s="47"/>
      <c r="DW120" s="47"/>
      <c r="DX120" s="47"/>
      <c r="DY120" s="47"/>
      <c r="DZ120" s="47"/>
      <c r="EA120" s="47"/>
      <c r="EB120" s="47"/>
      <c r="EC120" s="47"/>
      <c r="ED120" s="47"/>
      <c r="EE120" s="47"/>
      <c r="EF120" s="47"/>
    </row>
    <row r="121" spans="1:136" s="24" customFormat="1" ht="12.75" customHeight="1">
      <c r="A121" s="82">
        <v>1953</v>
      </c>
      <c r="B121" s="83">
        <v>11.651</v>
      </c>
      <c r="C121" s="83">
        <v>9.3229765685348891</v>
      </c>
      <c r="D121" s="74">
        <v>561.33641919148567</v>
      </c>
      <c r="E121" s="45">
        <v>0</v>
      </c>
      <c r="F121" s="45">
        <v>0</v>
      </c>
      <c r="G121" s="45">
        <v>0</v>
      </c>
      <c r="H121" s="45">
        <v>0</v>
      </c>
      <c r="I121" s="45">
        <v>30.374341567075785</v>
      </c>
      <c r="J121" s="45">
        <v>41.945516643206588</v>
      </c>
      <c r="K121" s="45">
        <v>72.319858210282376</v>
      </c>
      <c r="L121" s="45">
        <v>0</v>
      </c>
      <c r="M121" s="45">
        <v>0</v>
      </c>
      <c r="N121" s="45">
        <v>0</v>
      </c>
      <c r="O121" s="45">
        <v>0</v>
      </c>
      <c r="P121" s="45">
        <v>0</v>
      </c>
      <c r="Q121" s="45">
        <v>0</v>
      </c>
      <c r="R121" s="45">
        <v>0</v>
      </c>
      <c r="S121" s="45">
        <v>0</v>
      </c>
      <c r="T121" s="45">
        <v>0</v>
      </c>
      <c r="U121" s="45">
        <v>0</v>
      </c>
      <c r="V121" s="45">
        <v>0</v>
      </c>
      <c r="W121" s="45">
        <v>0</v>
      </c>
      <c r="X121" s="45">
        <v>0</v>
      </c>
      <c r="Y121" s="45">
        <v>0</v>
      </c>
      <c r="Z121" s="45">
        <v>0</v>
      </c>
      <c r="AA121" s="48">
        <v>0</v>
      </c>
      <c r="AB121" s="48">
        <v>0</v>
      </c>
      <c r="AC121" s="45">
        <v>0</v>
      </c>
      <c r="AD121" s="45">
        <v>0.48479478156381423</v>
      </c>
      <c r="AE121" s="45">
        <v>3.4821317483477809</v>
      </c>
      <c r="AF121" s="45">
        <v>3.9669265299115954</v>
      </c>
      <c r="AG121" s="45">
        <v>0</v>
      </c>
      <c r="AH121" s="45">
        <v>0</v>
      </c>
      <c r="AI121" s="45">
        <v>0</v>
      </c>
      <c r="AJ121" s="45">
        <v>0</v>
      </c>
      <c r="AK121" s="74">
        <v>0</v>
      </c>
      <c r="AL121" s="52">
        <v>144.50613681229078</v>
      </c>
      <c r="AM121" s="45">
        <v>2330.7441421337221</v>
      </c>
      <c r="AN121" s="48">
        <v>2475.2502789460132</v>
      </c>
      <c r="AO121" s="74">
        <v>0</v>
      </c>
      <c r="AP121" s="45">
        <v>0</v>
      </c>
      <c r="AQ121" s="45">
        <v>0</v>
      </c>
      <c r="AR121" s="45">
        <v>0</v>
      </c>
      <c r="AS121" s="45">
        <v>0</v>
      </c>
      <c r="AT121" s="45">
        <v>0</v>
      </c>
      <c r="AU121" s="45">
        <v>0</v>
      </c>
      <c r="AV121" s="45">
        <v>0</v>
      </c>
      <c r="AW121" s="45">
        <v>0</v>
      </c>
      <c r="AX121" s="48">
        <v>0</v>
      </c>
      <c r="AY121" s="45">
        <v>0</v>
      </c>
      <c r="AZ121" s="45">
        <v>0</v>
      </c>
      <c r="BA121" s="45">
        <v>0</v>
      </c>
      <c r="BB121" s="45">
        <v>0</v>
      </c>
      <c r="BC121" s="45">
        <v>0</v>
      </c>
      <c r="BD121" s="45">
        <v>0</v>
      </c>
      <c r="BE121" s="45">
        <v>0</v>
      </c>
      <c r="BF121" s="45">
        <v>0</v>
      </c>
      <c r="BG121" s="45">
        <v>0</v>
      </c>
      <c r="BH121" s="45">
        <v>0</v>
      </c>
      <c r="BI121" s="45">
        <v>0</v>
      </c>
      <c r="BJ121" s="45">
        <v>0</v>
      </c>
      <c r="BK121" s="45">
        <v>0</v>
      </c>
      <c r="BL121" s="45">
        <v>0</v>
      </c>
      <c r="BM121" s="45">
        <v>0</v>
      </c>
      <c r="BN121" s="48">
        <v>0</v>
      </c>
      <c r="BO121" s="48">
        <v>0</v>
      </c>
      <c r="BP121" s="45">
        <v>0</v>
      </c>
      <c r="BQ121" s="45">
        <v>0</v>
      </c>
      <c r="BR121" s="45">
        <v>0</v>
      </c>
      <c r="BS121" s="74">
        <f t="shared" si="122"/>
        <v>3112.8734828776928</v>
      </c>
      <c r="BT121" s="45">
        <f t="shared" si="115"/>
        <v>0</v>
      </c>
      <c r="BU121" s="45">
        <f t="shared" si="123"/>
        <v>3112.8734828776928</v>
      </c>
      <c r="BV121" s="48">
        <f t="shared" si="124"/>
        <v>3112.8734828776928</v>
      </c>
      <c r="BW121" s="87">
        <f t="shared" si="125"/>
        <v>736.7016923524161</v>
      </c>
      <c r="BX121" s="48">
        <f t="shared" si="126"/>
        <v>2376.1717905252763</v>
      </c>
      <c r="BY121" s="48">
        <f t="shared" si="127"/>
        <v>0</v>
      </c>
      <c r="BZ121" s="48">
        <f t="shared" si="116"/>
        <v>3112.8734828776924</v>
      </c>
      <c r="CA121" s="87">
        <f t="shared" si="128"/>
        <v>0</v>
      </c>
      <c r="CB121" s="48">
        <f t="shared" si="129"/>
        <v>0</v>
      </c>
      <c r="CC121" s="48">
        <f t="shared" si="130"/>
        <v>0</v>
      </c>
      <c r="CD121" s="48">
        <f t="shared" si="131"/>
        <v>0</v>
      </c>
      <c r="CE121" s="87">
        <f t="shared" si="132"/>
        <v>736.7016923524161</v>
      </c>
      <c r="CF121" s="48">
        <f t="shared" si="133"/>
        <v>2376.1717905252763</v>
      </c>
      <c r="CG121" s="48">
        <f t="shared" si="134"/>
        <v>0</v>
      </c>
      <c r="CH121" s="87">
        <f t="shared" si="135"/>
        <v>3112.8734828776924</v>
      </c>
      <c r="CI121" s="48">
        <f t="shared" si="136"/>
        <v>736.70169235241599</v>
      </c>
      <c r="CJ121" s="48">
        <f t="shared" si="137"/>
        <v>2376.1717905252763</v>
      </c>
      <c r="CK121" s="90">
        <f t="shared" si="138"/>
        <v>0.23666290853278527</v>
      </c>
      <c r="CL121" s="88">
        <f t="shared" si="139"/>
        <v>736.70169235241599</v>
      </c>
      <c r="CM121" s="44">
        <f t="shared" si="140"/>
        <v>2376.1717905252763</v>
      </c>
      <c r="CN121" s="44">
        <f t="shared" si="141"/>
        <v>3112.8734828776924</v>
      </c>
      <c r="CO121" s="92">
        <f t="shared" si="142"/>
        <v>0.23666290853278527</v>
      </c>
      <c r="CP121" s="88">
        <f t="shared" si="143"/>
        <v>30.859136348639598</v>
      </c>
      <c r="CQ121" s="52">
        <f t="shared" si="144"/>
        <v>45.427648391554371</v>
      </c>
      <c r="CR121" s="52">
        <f t="shared" si="145"/>
        <v>76.286784740193966</v>
      </c>
      <c r="CS121" s="111">
        <f t="shared" si="154"/>
        <v>0.40451483771055491</v>
      </c>
      <c r="CT121" s="88">
        <f t="shared" si="146"/>
        <v>705.84255600377639</v>
      </c>
      <c r="CU121" s="52">
        <f t="shared" si="147"/>
        <v>2330.7441421337221</v>
      </c>
      <c r="CV121" s="52">
        <f t="shared" si="148"/>
        <v>3036.5866981374984</v>
      </c>
      <c r="CW121" s="91">
        <f t="shared" si="149"/>
        <v>0.23244604095667926</v>
      </c>
      <c r="CX121" s="88">
        <f t="shared" si="150"/>
        <v>592.19555554012527</v>
      </c>
      <c r="CY121" s="44">
        <f t="shared" si="151"/>
        <v>45.427648391554371</v>
      </c>
      <c r="CZ121" s="44">
        <f t="shared" si="117"/>
        <v>637.62320393167965</v>
      </c>
      <c r="DA121" s="122">
        <f t="array" ref="DA121:DB121">CX121:CY121/CZ121</f>
        <v>0.92875471263994047</v>
      </c>
      <c r="DB121" s="122">
        <v>7.1245287360059556E-2</v>
      </c>
      <c r="DC121" s="88">
        <f t="shared" si="119"/>
        <v>144.50613681229072</v>
      </c>
      <c r="DD121" s="44">
        <f t="shared" si="119"/>
        <v>2330.7441421337221</v>
      </c>
      <c r="DE121" s="44">
        <f t="shared" si="120"/>
        <v>2475.2502789460127</v>
      </c>
      <c r="DF121" s="122">
        <f t="array" ref="DF121:DG121">DC121:DD121/DE121</f>
        <v>5.8380414312617687E-2</v>
      </c>
      <c r="DG121" s="122">
        <v>0.94161958568738235</v>
      </c>
      <c r="DH121" s="88">
        <f t="shared" si="152"/>
        <v>736.70169235241599</v>
      </c>
      <c r="DI121" s="44">
        <f t="shared" si="153"/>
        <v>2376.1717905252763</v>
      </c>
      <c r="DJ121" s="44">
        <f t="shared" si="121"/>
        <v>3112.8734828776924</v>
      </c>
      <c r="DK121" s="122">
        <f t="array" ref="DK121:DL121">DH121:DI121/DJ121</f>
        <v>0.23666290853278527</v>
      </c>
      <c r="DL121" s="122">
        <v>0.76333709146721473</v>
      </c>
      <c r="DM121" s="47"/>
      <c r="DN121" s="47"/>
      <c r="DO121" s="47"/>
      <c r="DP121" s="47"/>
      <c r="DQ121" s="47"/>
      <c r="DR121" s="47"/>
      <c r="DS121" s="47"/>
      <c r="DT121" s="47"/>
      <c r="DU121" s="47"/>
      <c r="DV121" s="47"/>
      <c r="DW121" s="47"/>
      <c r="DX121" s="47"/>
      <c r="DY121" s="47"/>
      <c r="DZ121" s="47"/>
      <c r="EA121" s="47"/>
      <c r="EB121" s="47"/>
      <c r="EC121" s="47"/>
      <c r="ED121" s="47"/>
      <c r="EE121" s="47"/>
      <c r="EF121" s="47"/>
    </row>
    <row r="122" spans="1:136" s="24" customFormat="1" ht="12.75" customHeight="1">
      <c r="A122" s="82">
        <v>1954</v>
      </c>
      <c r="B122" s="83">
        <v>11.659000000000001</v>
      </c>
      <c r="C122" s="83">
        <v>9.3165794665065604</v>
      </c>
      <c r="D122" s="74">
        <v>567.78974943888841</v>
      </c>
      <c r="E122" s="45">
        <v>0</v>
      </c>
      <c r="F122" s="45">
        <v>0</v>
      </c>
      <c r="G122" s="45">
        <v>0</v>
      </c>
      <c r="H122" s="45">
        <v>0</v>
      </c>
      <c r="I122" s="45">
        <v>46.182675711810617</v>
      </c>
      <c r="J122" s="45">
        <v>63.776067110043741</v>
      </c>
      <c r="K122" s="45">
        <v>109.95874282185434</v>
      </c>
      <c r="L122" s="45">
        <v>0</v>
      </c>
      <c r="M122" s="45">
        <v>0</v>
      </c>
      <c r="N122" s="45">
        <v>0</v>
      </c>
      <c r="O122" s="45">
        <v>0</v>
      </c>
      <c r="P122" s="45">
        <v>0</v>
      </c>
      <c r="Q122" s="45">
        <v>0</v>
      </c>
      <c r="R122" s="45">
        <v>0</v>
      </c>
      <c r="S122" s="45">
        <v>0</v>
      </c>
      <c r="T122" s="45">
        <v>0</v>
      </c>
      <c r="U122" s="45">
        <v>0</v>
      </c>
      <c r="V122" s="45">
        <v>0</v>
      </c>
      <c r="W122" s="45">
        <v>0</v>
      </c>
      <c r="X122" s="45">
        <v>0</v>
      </c>
      <c r="Y122" s="45">
        <v>0</v>
      </c>
      <c r="Z122" s="45">
        <v>0</v>
      </c>
      <c r="AA122" s="48">
        <v>0</v>
      </c>
      <c r="AB122" s="48">
        <v>0</v>
      </c>
      <c r="AC122" s="45">
        <v>0</v>
      </c>
      <c r="AD122" s="45">
        <v>0.42403479783857961</v>
      </c>
      <c r="AE122" s="45">
        <v>5.9578221367184145</v>
      </c>
      <c r="AF122" s="45">
        <v>6.3818569345569944</v>
      </c>
      <c r="AG122" s="45">
        <v>0</v>
      </c>
      <c r="AH122" s="45">
        <v>0</v>
      </c>
      <c r="AI122" s="45">
        <v>0</v>
      </c>
      <c r="AJ122" s="45">
        <v>0</v>
      </c>
      <c r="AK122" s="74">
        <v>0</v>
      </c>
      <c r="AL122" s="52">
        <v>112.63744575006432</v>
      </c>
      <c r="AM122" s="45">
        <v>1816.7329959687793</v>
      </c>
      <c r="AN122" s="48">
        <v>1929.3704417188435</v>
      </c>
      <c r="AO122" s="74">
        <v>0</v>
      </c>
      <c r="AP122" s="45">
        <v>0</v>
      </c>
      <c r="AQ122" s="45">
        <v>0</v>
      </c>
      <c r="AR122" s="45">
        <v>0</v>
      </c>
      <c r="AS122" s="45">
        <v>0</v>
      </c>
      <c r="AT122" s="45">
        <v>0</v>
      </c>
      <c r="AU122" s="45">
        <v>0</v>
      </c>
      <c r="AV122" s="45">
        <v>0</v>
      </c>
      <c r="AW122" s="45">
        <v>0</v>
      </c>
      <c r="AX122" s="48">
        <v>0</v>
      </c>
      <c r="AY122" s="45">
        <v>0</v>
      </c>
      <c r="AZ122" s="45">
        <v>0</v>
      </c>
      <c r="BA122" s="45">
        <v>0</v>
      </c>
      <c r="BB122" s="45">
        <v>0</v>
      </c>
      <c r="BC122" s="45">
        <v>0</v>
      </c>
      <c r="BD122" s="45">
        <v>0</v>
      </c>
      <c r="BE122" s="45">
        <v>0</v>
      </c>
      <c r="BF122" s="45">
        <v>0</v>
      </c>
      <c r="BG122" s="45">
        <v>0</v>
      </c>
      <c r="BH122" s="45">
        <v>0</v>
      </c>
      <c r="BI122" s="45">
        <v>0</v>
      </c>
      <c r="BJ122" s="45">
        <v>0</v>
      </c>
      <c r="BK122" s="45">
        <v>0</v>
      </c>
      <c r="BL122" s="45">
        <v>0</v>
      </c>
      <c r="BM122" s="45">
        <v>0</v>
      </c>
      <c r="BN122" s="48">
        <v>0</v>
      </c>
      <c r="BO122" s="48">
        <v>0</v>
      </c>
      <c r="BP122" s="45">
        <v>0</v>
      </c>
      <c r="BQ122" s="45">
        <v>0</v>
      </c>
      <c r="BR122" s="45">
        <v>0</v>
      </c>
      <c r="BS122" s="74">
        <f t="shared" si="122"/>
        <v>2613.5007909141432</v>
      </c>
      <c r="BT122" s="45">
        <f t="shared" si="115"/>
        <v>0</v>
      </c>
      <c r="BU122" s="45">
        <f t="shared" si="123"/>
        <v>2613.5007909141432</v>
      </c>
      <c r="BV122" s="48">
        <f t="shared" si="124"/>
        <v>2613.5007909141432</v>
      </c>
      <c r="BW122" s="87">
        <f t="shared" si="125"/>
        <v>727.03390569860187</v>
      </c>
      <c r="BX122" s="48">
        <f t="shared" si="126"/>
        <v>1886.4668852155414</v>
      </c>
      <c r="BY122" s="48">
        <f t="shared" si="127"/>
        <v>0</v>
      </c>
      <c r="BZ122" s="48">
        <f t="shared" si="116"/>
        <v>2613.5007909141432</v>
      </c>
      <c r="CA122" s="87">
        <f t="shared" si="128"/>
        <v>0</v>
      </c>
      <c r="CB122" s="48">
        <f t="shared" si="129"/>
        <v>0</v>
      </c>
      <c r="CC122" s="48">
        <f t="shared" si="130"/>
        <v>0</v>
      </c>
      <c r="CD122" s="48">
        <f t="shared" si="131"/>
        <v>0</v>
      </c>
      <c r="CE122" s="87">
        <f t="shared" si="132"/>
        <v>727.03390569860187</v>
      </c>
      <c r="CF122" s="48">
        <f t="shared" si="133"/>
        <v>1886.4668852155414</v>
      </c>
      <c r="CG122" s="48">
        <f t="shared" si="134"/>
        <v>0</v>
      </c>
      <c r="CH122" s="87">
        <f t="shared" si="135"/>
        <v>2613.5007909141432</v>
      </c>
      <c r="CI122" s="48">
        <f t="shared" si="136"/>
        <v>727.03390569860176</v>
      </c>
      <c r="CJ122" s="48">
        <f t="shared" si="137"/>
        <v>1886.4668852155414</v>
      </c>
      <c r="CK122" s="90">
        <f t="shared" si="138"/>
        <v>0.2781839241167024</v>
      </c>
      <c r="CL122" s="88">
        <f t="shared" si="139"/>
        <v>727.03390569860176</v>
      </c>
      <c r="CM122" s="44">
        <f t="shared" si="140"/>
        <v>1886.4668852155414</v>
      </c>
      <c r="CN122" s="44">
        <f t="shared" si="141"/>
        <v>2613.5007909141432</v>
      </c>
      <c r="CO122" s="92">
        <f t="shared" si="142"/>
        <v>0.2781839241167024</v>
      </c>
      <c r="CP122" s="88">
        <f t="shared" si="143"/>
        <v>46.606710509649197</v>
      </c>
      <c r="CQ122" s="52">
        <f t="shared" si="144"/>
        <v>69.73388924676216</v>
      </c>
      <c r="CR122" s="52">
        <f t="shared" si="145"/>
        <v>116.34059975641136</v>
      </c>
      <c r="CS122" s="111">
        <f t="shared" si="154"/>
        <v>0.40060572669585853</v>
      </c>
      <c r="CT122" s="88">
        <f t="shared" si="146"/>
        <v>680.42719518895251</v>
      </c>
      <c r="CU122" s="52">
        <f t="shared" si="147"/>
        <v>1816.7329959687793</v>
      </c>
      <c r="CV122" s="52">
        <f t="shared" si="148"/>
        <v>2497.1601911577318</v>
      </c>
      <c r="CW122" s="91">
        <f t="shared" si="149"/>
        <v>0.27248039496957271</v>
      </c>
      <c r="CX122" s="88">
        <f t="shared" si="150"/>
        <v>614.39645994853754</v>
      </c>
      <c r="CY122" s="44">
        <f t="shared" si="151"/>
        <v>69.73388924676216</v>
      </c>
      <c r="CZ122" s="44">
        <f t="shared" si="117"/>
        <v>684.13034919529969</v>
      </c>
      <c r="DA122" s="122">
        <f t="array" ref="DA122:DB122">CX122:CY122/CZ122</f>
        <v>0.8980692943548173</v>
      </c>
      <c r="DB122" s="122">
        <v>0.10193070564518272</v>
      </c>
      <c r="DC122" s="88">
        <f t="shared" si="119"/>
        <v>112.63744575006422</v>
      </c>
      <c r="DD122" s="44">
        <f t="shared" si="119"/>
        <v>1816.7329959687793</v>
      </c>
      <c r="DE122" s="44">
        <f t="shared" si="120"/>
        <v>1929.3704417188435</v>
      </c>
      <c r="DF122" s="122">
        <f t="array" ref="DF122:DG122">DC122:DD122/DE122</f>
        <v>5.8380414312617653E-2</v>
      </c>
      <c r="DG122" s="122">
        <v>0.94161958568738235</v>
      </c>
      <c r="DH122" s="88">
        <f t="shared" si="152"/>
        <v>727.03390569860176</v>
      </c>
      <c r="DI122" s="44">
        <f t="shared" si="153"/>
        <v>1886.4668852155414</v>
      </c>
      <c r="DJ122" s="44">
        <f t="shared" si="121"/>
        <v>2613.5007909141432</v>
      </c>
      <c r="DK122" s="122">
        <f t="array" ref="DK122:DL122">DH122:DI122/DJ122</f>
        <v>0.2781839241167024</v>
      </c>
      <c r="DL122" s="122">
        <v>0.72181607588329755</v>
      </c>
      <c r="DM122" s="47"/>
      <c r="DN122" s="47"/>
      <c r="DO122" s="47"/>
      <c r="DP122" s="47"/>
      <c r="DQ122" s="47"/>
      <c r="DR122" s="47"/>
      <c r="DS122" s="47"/>
      <c r="DT122" s="47"/>
      <c r="DU122" s="47"/>
      <c r="DV122" s="47"/>
      <c r="DW122" s="47"/>
      <c r="DX122" s="47"/>
      <c r="DY122" s="47"/>
      <c r="DZ122" s="47"/>
      <c r="EA122" s="47"/>
      <c r="EB122" s="47"/>
      <c r="EC122" s="47"/>
      <c r="ED122" s="47"/>
      <c r="EE122" s="47"/>
      <c r="EF122" s="47"/>
    </row>
    <row r="123" spans="1:136" s="24" customFormat="1" ht="12.75" customHeight="1">
      <c r="A123" s="82">
        <v>1955</v>
      </c>
      <c r="B123" s="83">
        <v>12.16</v>
      </c>
      <c r="C123" s="83">
        <v>8.9327302631578949</v>
      </c>
      <c r="D123" s="74">
        <v>527.79636146069083</v>
      </c>
      <c r="E123" s="45">
        <v>0</v>
      </c>
      <c r="F123" s="45">
        <v>0</v>
      </c>
      <c r="G123" s="45">
        <v>0</v>
      </c>
      <c r="H123" s="45">
        <v>0</v>
      </c>
      <c r="I123" s="45">
        <v>55.019651357236846</v>
      </c>
      <c r="J123" s="45">
        <v>75.979516839473703</v>
      </c>
      <c r="K123" s="45">
        <v>130.99916819671054</v>
      </c>
      <c r="L123" s="45">
        <v>0</v>
      </c>
      <c r="M123" s="45">
        <v>0</v>
      </c>
      <c r="N123" s="45">
        <v>0</v>
      </c>
      <c r="O123" s="45">
        <v>0</v>
      </c>
      <c r="P123" s="45">
        <v>0</v>
      </c>
      <c r="Q123" s="45">
        <v>0</v>
      </c>
      <c r="R123" s="45">
        <v>0</v>
      </c>
      <c r="S123" s="45">
        <v>0</v>
      </c>
      <c r="T123" s="45">
        <v>0</v>
      </c>
      <c r="U123" s="45">
        <v>0</v>
      </c>
      <c r="V123" s="45">
        <v>0</v>
      </c>
      <c r="W123" s="45">
        <v>0</v>
      </c>
      <c r="X123" s="45">
        <v>0</v>
      </c>
      <c r="Y123" s="45">
        <v>0</v>
      </c>
      <c r="Z123" s="45">
        <v>0</v>
      </c>
      <c r="AA123" s="48">
        <v>0</v>
      </c>
      <c r="AB123" s="48">
        <v>0</v>
      </c>
      <c r="AC123" s="45">
        <v>0</v>
      </c>
      <c r="AD123" s="45">
        <v>0.22331825657894738</v>
      </c>
      <c r="AE123" s="45">
        <v>4.0643922697368424</v>
      </c>
      <c r="AF123" s="45">
        <v>4.2877105263157889</v>
      </c>
      <c r="AG123" s="45">
        <v>0</v>
      </c>
      <c r="AH123" s="45">
        <v>0</v>
      </c>
      <c r="AI123" s="45">
        <v>0</v>
      </c>
      <c r="AJ123" s="45">
        <v>0</v>
      </c>
      <c r="AK123" s="74">
        <v>0</v>
      </c>
      <c r="AL123" s="52">
        <v>138.45731907894736</v>
      </c>
      <c r="AM123" s="45">
        <v>2233.1825657894738</v>
      </c>
      <c r="AN123" s="48">
        <v>2371.6398848684212</v>
      </c>
      <c r="AO123" s="74">
        <v>0</v>
      </c>
      <c r="AP123" s="45">
        <v>0</v>
      </c>
      <c r="AQ123" s="45">
        <v>0</v>
      </c>
      <c r="AR123" s="45">
        <v>0</v>
      </c>
      <c r="AS123" s="45">
        <v>0</v>
      </c>
      <c r="AT123" s="45">
        <v>0</v>
      </c>
      <c r="AU123" s="45">
        <v>0</v>
      </c>
      <c r="AV123" s="45">
        <v>0</v>
      </c>
      <c r="AW123" s="45">
        <v>0</v>
      </c>
      <c r="AX123" s="48">
        <v>0</v>
      </c>
      <c r="AY123" s="45">
        <v>0</v>
      </c>
      <c r="AZ123" s="45">
        <v>0</v>
      </c>
      <c r="BA123" s="45">
        <v>0</v>
      </c>
      <c r="BB123" s="45">
        <v>0</v>
      </c>
      <c r="BC123" s="45">
        <v>0</v>
      </c>
      <c r="BD123" s="45">
        <v>0</v>
      </c>
      <c r="BE123" s="45">
        <v>0</v>
      </c>
      <c r="BF123" s="45">
        <v>0</v>
      </c>
      <c r="BG123" s="45">
        <v>0</v>
      </c>
      <c r="BH123" s="45">
        <v>0</v>
      </c>
      <c r="BI123" s="45">
        <v>0</v>
      </c>
      <c r="BJ123" s="45">
        <v>0</v>
      </c>
      <c r="BK123" s="45">
        <v>0</v>
      </c>
      <c r="BL123" s="45">
        <v>0</v>
      </c>
      <c r="BM123" s="45">
        <v>0</v>
      </c>
      <c r="BN123" s="48">
        <v>0</v>
      </c>
      <c r="BO123" s="48">
        <v>0</v>
      </c>
      <c r="BP123" s="45">
        <v>0</v>
      </c>
      <c r="BQ123" s="45">
        <v>0</v>
      </c>
      <c r="BR123" s="45">
        <v>0</v>
      </c>
      <c r="BS123" s="74">
        <f t="shared" si="122"/>
        <v>3034.7231250521381</v>
      </c>
      <c r="BT123" s="45">
        <f t="shared" si="115"/>
        <v>0</v>
      </c>
      <c r="BU123" s="45">
        <f t="shared" si="123"/>
        <v>3034.7231250521381</v>
      </c>
      <c r="BV123" s="48">
        <f t="shared" si="124"/>
        <v>3034.7231250521381</v>
      </c>
      <c r="BW123" s="87">
        <f t="shared" si="125"/>
        <v>721.49665015345408</v>
      </c>
      <c r="BX123" s="48">
        <f t="shared" si="126"/>
        <v>2313.2264748986845</v>
      </c>
      <c r="BY123" s="48">
        <f t="shared" si="127"/>
        <v>0</v>
      </c>
      <c r="BZ123" s="48">
        <f t="shared" si="116"/>
        <v>3034.7231250521386</v>
      </c>
      <c r="CA123" s="87">
        <f t="shared" si="128"/>
        <v>0</v>
      </c>
      <c r="CB123" s="48">
        <f t="shared" si="129"/>
        <v>0</v>
      </c>
      <c r="CC123" s="48">
        <f t="shared" si="130"/>
        <v>0</v>
      </c>
      <c r="CD123" s="48">
        <f t="shared" si="131"/>
        <v>0</v>
      </c>
      <c r="CE123" s="87">
        <f t="shared" si="132"/>
        <v>721.49665015345408</v>
      </c>
      <c r="CF123" s="48">
        <f t="shared" si="133"/>
        <v>2313.2264748986845</v>
      </c>
      <c r="CG123" s="48">
        <f t="shared" si="134"/>
        <v>0</v>
      </c>
      <c r="CH123" s="87">
        <f t="shared" si="135"/>
        <v>3034.7231250521386</v>
      </c>
      <c r="CI123" s="48">
        <f t="shared" si="136"/>
        <v>721.49665015345397</v>
      </c>
      <c r="CJ123" s="48">
        <f t="shared" si="137"/>
        <v>2313.2264748986845</v>
      </c>
      <c r="CK123" s="90">
        <f t="shared" si="138"/>
        <v>0.23774710918349698</v>
      </c>
      <c r="CL123" s="88">
        <f t="shared" si="139"/>
        <v>721.49665015345397</v>
      </c>
      <c r="CM123" s="44">
        <f t="shared" si="140"/>
        <v>2313.2264748986845</v>
      </c>
      <c r="CN123" s="44">
        <f t="shared" si="141"/>
        <v>3034.7231250521386</v>
      </c>
      <c r="CO123" s="92">
        <f t="shared" si="142"/>
        <v>0.23774710918349698</v>
      </c>
      <c r="CP123" s="88">
        <f t="shared" si="143"/>
        <v>55.242969613815795</v>
      </c>
      <c r="CQ123" s="52">
        <f t="shared" si="144"/>
        <v>80.043909109210546</v>
      </c>
      <c r="CR123" s="52">
        <f t="shared" si="145"/>
        <v>135.28687872302635</v>
      </c>
      <c r="CS123" s="111">
        <f t="shared" si="154"/>
        <v>0.40833944973270514</v>
      </c>
      <c r="CT123" s="88">
        <f t="shared" si="146"/>
        <v>666.25368053963814</v>
      </c>
      <c r="CU123" s="52">
        <f t="shared" si="147"/>
        <v>2233.1825657894738</v>
      </c>
      <c r="CV123" s="52">
        <f t="shared" si="148"/>
        <v>2899.4362463291118</v>
      </c>
      <c r="CW123" s="91">
        <f t="shared" si="149"/>
        <v>0.22978731861518312</v>
      </c>
      <c r="CX123" s="88">
        <f t="shared" si="150"/>
        <v>583.03933107450666</v>
      </c>
      <c r="CY123" s="44">
        <f t="shared" si="151"/>
        <v>80.043909109210546</v>
      </c>
      <c r="CZ123" s="44">
        <f t="shared" si="117"/>
        <v>663.08324018371718</v>
      </c>
      <c r="DA123" s="122">
        <f t="array" ref="DA123:DB123">CX123:CY123/CZ123</f>
        <v>0.87928527783776722</v>
      </c>
      <c r="DB123" s="122">
        <v>0.12071472216223288</v>
      </c>
      <c r="DC123" s="88">
        <f t="shared" si="119"/>
        <v>138.45731907894731</v>
      </c>
      <c r="DD123" s="44">
        <f t="shared" si="119"/>
        <v>2233.1825657894738</v>
      </c>
      <c r="DE123" s="44">
        <f t="shared" si="120"/>
        <v>2371.6398848684212</v>
      </c>
      <c r="DF123" s="122">
        <f t="array" ref="DF123:DG123">DC123:DD123/DE123</f>
        <v>5.8380414312617673E-2</v>
      </c>
      <c r="DG123" s="122">
        <v>0.94161958568738224</v>
      </c>
      <c r="DH123" s="88">
        <f t="shared" si="152"/>
        <v>721.49665015345397</v>
      </c>
      <c r="DI123" s="44">
        <f t="shared" si="153"/>
        <v>2313.2264748986845</v>
      </c>
      <c r="DJ123" s="44">
        <f t="shared" si="121"/>
        <v>3034.7231250521386</v>
      </c>
      <c r="DK123" s="122">
        <f t="array" ref="DK123:DL123">DH123:DI123/DJ123</f>
        <v>0.23774710918349698</v>
      </c>
      <c r="DL123" s="122">
        <v>0.76225289081650294</v>
      </c>
      <c r="DM123" s="47"/>
      <c r="DN123" s="47"/>
      <c r="DO123" s="47"/>
      <c r="DP123" s="47"/>
      <c r="DQ123" s="47"/>
      <c r="DR123" s="47"/>
      <c r="DS123" s="47"/>
      <c r="DT123" s="47"/>
      <c r="DU123" s="47"/>
      <c r="DV123" s="47"/>
      <c r="DW123" s="47"/>
      <c r="DX123" s="47"/>
      <c r="DY123" s="47"/>
      <c r="DZ123" s="47"/>
      <c r="EA123" s="47"/>
      <c r="EB123" s="47"/>
      <c r="EC123" s="47"/>
      <c r="ED123" s="47"/>
      <c r="EE123" s="47"/>
      <c r="EF123" s="47"/>
    </row>
    <row r="124" spans="1:136" s="24" customFormat="1" ht="12.75" customHeight="1">
      <c r="A124" s="82">
        <v>1956</v>
      </c>
      <c r="B124" s="83">
        <v>12.4</v>
      </c>
      <c r="C124" s="83">
        <v>8.7598387096774193</v>
      </c>
      <c r="D124" s="74">
        <v>551.43184677419356</v>
      </c>
      <c r="E124" s="45">
        <v>0</v>
      </c>
      <c r="F124" s="45">
        <v>0</v>
      </c>
      <c r="G124" s="45">
        <v>0</v>
      </c>
      <c r="H124" s="45">
        <v>0</v>
      </c>
      <c r="I124" s="45">
        <v>80.375120455000001</v>
      </c>
      <c r="J124" s="45">
        <v>110.99420812177419</v>
      </c>
      <c r="K124" s="45">
        <v>191.36932857677419</v>
      </c>
      <c r="L124" s="45">
        <v>0</v>
      </c>
      <c r="M124" s="45">
        <v>0</v>
      </c>
      <c r="N124" s="45">
        <v>0</v>
      </c>
      <c r="O124" s="45">
        <v>0</v>
      </c>
      <c r="P124" s="45">
        <v>0</v>
      </c>
      <c r="Q124" s="45">
        <v>0</v>
      </c>
      <c r="R124" s="45">
        <v>0</v>
      </c>
      <c r="S124" s="45">
        <v>0</v>
      </c>
      <c r="T124" s="45">
        <v>0</v>
      </c>
      <c r="U124" s="45">
        <v>0</v>
      </c>
      <c r="V124" s="45">
        <v>0</v>
      </c>
      <c r="W124" s="45">
        <v>0</v>
      </c>
      <c r="X124" s="45">
        <v>0</v>
      </c>
      <c r="Y124" s="45">
        <v>0</v>
      </c>
      <c r="Z124" s="45">
        <v>0</v>
      </c>
      <c r="AA124" s="48">
        <v>0</v>
      </c>
      <c r="AB124" s="48">
        <v>0</v>
      </c>
      <c r="AC124" s="45">
        <v>0</v>
      </c>
      <c r="AD124" s="45">
        <v>0</v>
      </c>
      <c r="AE124" s="45">
        <v>0</v>
      </c>
      <c r="AF124" s="45">
        <v>0</v>
      </c>
      <c r="AG124" s="45">
        <v>0</v>
      </c>
      <c r="AH124" s="44">
        <v>4.2960001000000005</v>
      </c>
      <c r="AI124" s="45">
        <v>177.91232419354839</v>
      </c>
      <c r="AJ124" s="45">
        <v>182.20832429354834</v>
      </c>
      <c r="AK124" s="74">
        <v>0</v>
      </c>
      <c r="AL124" s="52">
        <v>135.7775</v>
      </c>
      <c r="AM124" s="45">
        <v>2189.9596774193546</v>
      </c>
      <c r="AN124" s="48">
        <v>2325.7371774193548</v>
      </c>
      <c r="AO124" s="74">
        <v>0</v>
      </c>
      <c r="AP124" s="45">
        <v>0</v>
      </c>
      <c r="AQ124" s="45">
        <v>0</v>
      </c>
      <c r="AR124" s="45">
        <v>0</v>
      </c>
      <c r="AS124" s="45">
        <v>0</v>
      </c>
      <c r="AT124" s="45">
        <v>0</v>
      </c>
      <c r="AU124" s="45">
        <v>0</v>
      </c>
      <c r="AV124" s="45">
        <v>0</v>
      </c>
      <c r="AW124" s="45">
        <v>0</v>
      </c>
      <c r="AX124" s="48">
        <v>0</v>
      </c>
      <c r="AY124" s="45">
        <v>0</v>
      </c>
      <c r="AZ124" s="45">
        <v>0</v>
      </c>
      <c r="BA124" s="45">
        <v>0</v>
      </c>
      <c r="BB124" s="45">
        <v>0</v>
      </c>
      <c r="BC124" s="45">
        <v>0</v>
      </c>
      <c r="BD124" s="45">
        <v>0</v>
      </c>
      <c r="BE124" s="45">
        <v>0</v>
      </c>
      <c r="BF124" s="45">
        <v>0</v>
      </c>
      <c r="BG124" s="45">
        <v>0</v>
      </c>
      <c r="BH124" s="45">
        <v>0</v>
      </c>
      <c r="BI124" s="45">
        <v>0</v>
      </c>
      <c r="BJ124" s="45">
        <v>0</v>
      </c>
      <c r="BK124" s="45">
        <v>0</v>
      </c>
      <c r="BL124" s="45">
        <v>0</v>
      </c>
      <c r="BM124" s="45">
        <v>0</v>
      </c>
      <c r="BN124" s="48">
        <v>0</v>
      </c>
      <c r="BO124" s="48">
        <v>0</v>
      </c>
      <c r="BP124" s="45">
        <v>0</v>
      </c>
      <c r="BQ124" s="45">
        <v>0</v>
      </c>
      <c r="BR124" s="45">
        <v>0</v>
      </c>
      <c r="BS124" s="74">
        <f t="shared" si="122"/>
        <v>3250.7466770638707</v>
      </c>
      <c r="BT124" s="45">
        <f t="shared" si="115"/>
        <v>0</v>
      </c>
      <c r="BU124" s="45">
        <f t="shared" si="123"/>
        <v>3250.7466770638707</v>
      </c>
      <c r="BV124" s="48">
        <f t="shared" si="124"/>
        <v>3250.7466770638707</v>
      </c>
      <c r="BW124" s="87">
        <f t="shared" si="125"/>
        <v>771.88046732919361</v>
      </c>
      <c r="BX124" s="48">
        <f t="shared" si="126"/>
        <v>2300.9538855411288</v>
      </c>
      <c r="BY124" s="48">
        <f t="shared" si="127"/>
        <v>177.91232419354839</v>
      </c>
      <c r="BZ124" s="48">
        <f t="shared" si="116"/>
        <v>3250.7466770638712</v>
      </c>
      <c r="CA124" s="87">
        <f t="shared" si="128"/>
        <v>0</v>
      </c>
      <c r="CB124" s="48">
        <f t="shared" si="129"/>
        <v>0</v>
      </c>
      <c r="CC124" s="48">
        <f t="shared" si="130"/>
        <v>0</v>
      </c>
      <c r="CD124" s="48">
        <f t="shared" si="131"/>
        <v>0</v>
      </c>
      <c r="CE124" s="87">
        <f t="shared" si="132"/>
        <v>771.88046732919361</v>
      </c>
      <c r="CF124" s="48">
        <f t="shared" si="133"/>
        <v>2300.9538855411288</v>
      </c>
      <c r="CG124" s="48">
        <f t="shared" si="134"/>
        <v>177.91232419354839</v>
      </c>
      <c r="CH124" s="87">
        <f t="shared" si="135"/>
        <v>3250.7466770638712</v>
      </c>
      <c r="CI124" s="48">
        <f t="shared" si="136"/>
        <v>771.88046732919349</v>
      </c>
      <c r="CJ124" s="48">
        <f t="shared" si="137"/>
        <v>2478.8662097346778</v>
      </c>
      <c r="CK124" s="90">
        <f t="shared" si="138"/>
        <v>0.23744712953959515</v>
      </c>
      <c r="CL124" s="88">
        <f t="shared" si="139"/>
        <v>767.58446722919348</v>
      </c>
      <c r="CM124" s="44">
        <f t="shared" si="140"/>
        <v>2300.9538855411292</v>
      </c>
      <c r="CN124" s="44">
        <f t="shared" si="141"/>
        <v>3068.5383527703225</v>
      </c>
      <c r="CO124" s="92">
        <f t="shared" si="142"/>
        <v>0.2501466102048901</v>
      </c>
      <c r="CP124" s="88">
        <f t="shared" si="143"/>
        <v>80.375120455000001</v>
      </c>
      <c r="CQ124" s="52">
        <f t="shared" si="144"/>
        <v>110.99420812177419</v>
      </c>
      <c r="CR124" s="52">
        <f t="shared" si="145"/>
        <v>191.36932857677419</v>
      </c>
      <c r="CS124" s="111">
        <f t="shared" si="154"/>
        <v>0.42000001281686494</v>
      </c>
      <c r="CT124" s="88">
        <f t="shared" si="146"/>
        <v>687.20934677419348</v>
      </c>
      <c r="CU124" s="52">
        <f t="shared" si="147"/>
        <v>2189.9596774193551</v>
      </c>
      <c r="CV124" s="52">
        <f t="shared" si="148"/>
        <v>2877.1690241935485</v>
      </c>
      <c r="CW124" s="91">
        <f t="shared" si="149"/>
        <v>0.23884913989952805</v>
      </c>
      <c r="CX124" s="88">
        <f t="shared" si="150"/>
        <v>631.80696722919356</v>
      </c>
      <c r="CY124" s="44">
        <f t="shared" si="151"/>
        <v>110.99420812177419</v>
      </c>
      <c r="CZ124" s="44">
        <f t="shared" si="117"/>
        <v>742.8011753509677</v>
      </c>
      <c r="DA124" s="122">
        <f t="array" ref="DA124:DB124">CX124:CY124/CZ124</f>
        <v>0.85057346191014005</v>
      </c>
      <c r="DB124" s="122">
        <v>0.14942653808986006</v>
      </c>
      <c r="DC124" s="88">
        <f t="shared" si="119"/>
        <v>140.07350009999993</v>
      </c>
      <c r="DD124" s="44">
        <f t="shared" si="119"/>
        <v>2367.8720016129037</v>
      </c>
      <c r="DE124" s="44">
        <f t="shared" si="120"/>
        <v>2507.9455017129035</v>
      </c>
      <c r="DF124" s="122">
        <f t="array" ref="DF124:DG124">DC124:DD124/DE124</f>
        <v>5.5851891520103218E-2</v>
      </c>
      <c r="DG124" s="122">
        <v>0.94414810847989683</v>
      </c>
      <c r="DH124" s="88">
        <f t="shared" si="152"/>
        <v>771.88046732919349</v>
      </c>
      <c r="DI124" s="44">
        <f t="shared" si="153"/>
        <v>2478.8662097346778</v>
      </c>
      <c r="DJ124" s="44">
        <f t="shared" si="121"/>
        <v>3250.7466770638712</v>
      </c>
      <c r="DK124" s="122">
        <f t="array" ref="DK124:DL124">DH124:DI124/DJ124</f>
        <v>0.23744712953959515</v>
      </c>
      <c r="DL124" s="122">
        <v>0.76255287046040487</v>
      </c>
      <c r="DM124" s="47"/>
      <c r="DN124" s="47"/>
      <c r="DO124" s="47"/>
      <c r="DP124" s="47"/>
      <c r="DQ124" s="47"/>
      <c r="DR124" s="47"/>
      <c r="DS124" s="47"/>
      <c r="DT124" s="47"/>
      <c r="DU124" s="47"/>
      <c r="DV124" s="47"/>
      <c r="DW124" s="47"/>
      <c r="DX124" s="47"/>
      <c r="DY124" s="47"/>
      <c r="DZ124" s="47"/>
      <c r="EA124" s="47"/>
      <c r="EB124" s="47"/>
      <c r="EC124" s="47"/>
      <c r="ED124" s="47"/>
      <c r="EE124" s="47"/>
      <c r="EF124" s="47"/>
    </row>
    <row r="125" spans="1:136" s="24" customFormat="1" ht="12.75" customHeight="1">
      <c r="A125" s="82">
        <v>1957</v>
      </c>
      <c r="B125" s="83">
        <v>12.920999999999999</v>
      </c>
      <c r="C125" s="83">
        <v>8.4066248742357406</v>
      </c>
      <c r="D125" s="74">
        <v>567.44717901091258</v>
      </c>
      <c r="E125" s="45">
        <v>0</v>
      </c>
      <c r="F125" s="45">
        <v>0</v>
      </c>
      <c r="G125" s="45">
        <v>0</v>
      </c>
      <c r="H125" s="45">
        <v>0</v>
      </c>
      <c r="I125" s="45">
        <v>103.60688501865182</v>
      </c>
      <c r="J125" s="45">
        <v>143.07618215556073</v>
      </c>
      <c r="K125" s="45">
        <v>246.68306717421254</v>
      </c>
      <c r="L125" s="45">
        <v>0</v>
      </c>
      <c r="M125" s="45">
        <v>0</v>
      </c>
      <c r="N125" s="45">
        <v>0</v>
      </c>
      <c r="O125" s="45">
        <v>0</v>
      </c>
      <c r="P125" s="45">
        <v>0</v>
      </c>
      <c r="Q125" s="45">
        <v>0</v>
      </c>
      <c r="R125" s="45">
        <v>0</v>
      </c>
      <c r="S125" s="45">
        <v>0</v>
      </c>
      <c r="T125" s="45">
        <v>0</v>
      </c>
      <c r="U125" s="45">
        <v>0</v>
      </c>
      <c r="V125" s="45">
        <v>0</v>
      </c>
      <c r="W125" s="45">
        <v>0</v>
      </c>
      <c r="X125" s="45">
        <v>0</v>
      </c>
      <c r="Y125" s="45">
        <v>0</v>
      </c>
      <c r="Z125" s="45">
        <v>0</v>
      </c>
      <c r="AA125" s="48">
        <v>0</v>
      </c>
      <c r="AB125" s="48">
        <v>0</v>
      </c>
      <c r="AC125" s="45">
        <v>0</v>
      </c>
      <c r="AD125" s="45">
        <v>1.9503369708226919</v>
      </c>
      <c r="AE125" s="45">
        <v>0</v>
      </c>
      <c r="AF125" s="45">
        <v>1.9503369708226919</v>
      </c>
      <c r="AG125" s="45">
        <v>0</v>
      </c>
      <c r="AH125" s="44">
        <v>14.724203467223898</v>
      </c>
      <c r="AI125" s="45">
        <v>714.98344555374968</v>
      </c>
      <c r="AJ125" s="45">
        <v>729.70764902097358</v>
      </c>
      <c r="AK125" s="74">
        <v>0</v>
      </c>
      <c r="AL125" s="52">
        <v>130.30268555065396</v>
      </c>
      <c r="AM125" s="45">
        <v>2101.6562185589351</v>
      </c>
      <c r="AN125" s="48">
        <v>2231.9589041095892</v>
      </c>
      <c r="AO125" s="74">
        <v>0</v>
      </c>
      <c r="AP125" s="45">
        <v>0</v>
      </c>
      <c r="AQ125" s="45">
        <v>0</v>
      </c>
      <c r="AR125" s="45">
        <v>0</v>
      </c>
      <c r="AS125" s="45">
        <v>0</v>
      </c>
      <c r="AT125" s="45">
        <v>0</v>
      </c>
      <c r="AU125" s="45">
        <v>0</v>
      </c>
      <c r="AV125" s="45">
        <v>0</v>
      </c>
      <c r="AW125" s="45">
        <v>0</v>
      </c>
      <c r="AX125" s="48">
        <v>0</v>
      </c>
      <c r="AY125" s="45">
        <v>0</v>
      </c>
      <c r="AZ125" s="45">
        <v>0</v>
      </c>
      <c r="BA125" s="45">
        <v>0</v>
      </c>
      <c r="BB125" s="45">
        <v>0</v>
      </c>
      <c r="BC125" s="45">
        <v>0</v>
      </c>
      <c r="BD125" s="45">
        <v>0</v>
      </c>
      <c r="BE125" s="45">
        <v>0</v>
      </c>
      <c r="BF125" s="45">
        <v>0</v>
      </c>
      <c r="BG125" s="45">
        <v>0</v>
      </c>
      <c r="BH125" s="45">
        <v>0</v>
      </c>
      <c r="BI125" s="45">
        <v>0</v>
      </c>
      <c r="BJ125" s="45">
        <v>0</v>
      </c>
      <c r="BK125" s="45">
        <v>0</v>
      </c>
      <c r="BL125" s="45">
        <v>0</v>
      </c>
      <c r="BM125" s="45">
        <v>0</v>
      </c>
      <c r="BN125" s="48">
        <v>0</v>
      </c>
      <c r="BO125" s="48">
        <v>0</v>
      </c>
      <c r="BP125" s="45">
        <v>0</v>
      </c>
      <c r="BQ125" s="45">
        <v>0</v>
      </c>
      <c r="BR125" s="45">
        <v>0</v>
      </c>
      <c r="BS125" s="74">
        <f t="shared" si="122"/>
        <v>3777.7471362865108</v>
      </c>
      <c r="BT125" s="45">
        <f t="shared" si="115"/>
        <v>0</v>
      </c>
      <c r="BU125" s="45">
        <f t="shared" si="123"/>
        <v>3777.7471362865108</v>
      </c>
      <c r="BV125" s="48">
        <f t="shared" si="124"/>
        <v>3777.7471362865108</v>
      </c>
      <c r="BW125" s="87">
        <f t="shared" si="125"/>
        <v>818.03129001826505</v>
      </c>
      <c r="BX125" s="48">
        <f t="shared" si="126"/>
        <v>2244.7324007144957</v>
      </c>
      <c r="BY125" s="48">
        <f t="shared" si="127"/>
        <v>714.98344555374968</v>
      </c>
      <c r="BZ125" s="48">
        <f t="shared" si="116"/>
        <v>3777.7471362865103</v>
      </c>
      <c r="CA125" s="87">
        <f t="shared" si="128"/>
        <v>0</v>
      </c>
      <c r="CB125" s="48">
        <f t="shared" si="129"/>
        <v>0</v>
      </c>
      <c r="CC125" s="48">
        <f t="shared" si="130"/>
        <v>0</v>
      </c>
      <c r="CD125" s="48">
        <f t="shared" si="131"/>
        <v>0</v>
      </c>
      <c r="CE125" s="87">
        <f t="shared" si="132"/>
        <v>818.03129001826505</v>
      </c>
      <c r="CF125" s="48">
        <f t="shared" si="133"/>
        <v>2244.7324007144957</v>
      </c>
      <c r="CG125" s="48">
        <f t="shared" si="134"/>
        <v>714.98344555374968</v>
      </c>
      <c r="CH125" s="87">
        <f t="shared" si="135"/>
        <v>3777.7471362865103</v>
      </c>
      <c r="CI125" s="48">
        <f t="shared" si="136"/>
        <v>818.03129001826494</v>
      </c>
      <c r="CJ125" s="48">
        <f t="shared" si="137"/>
        <v>2959.7158462682455</v>
      </c>
      <c r="CK125" s="90">
        <f t="shared" si="138"/>
        <v>0.21653945076439973</v>
      </c>
      <c r="CL125" s="88">
        <f t="shared" si="139"/>
        <v>803.30708655104104</v>
      </c>
      <c r="CM125" s="44">
        <f t="shared" si="140"/>
        <v>2244.7324007144957</v>
      </c>
      <c r="CN125" s="44">
        <f t="shared" si="141"/>
        <v>3048.039487265537</v>
      </c>
      <c r="CO125" s="92">
        <f t="shared" si="142"/>
        <v>0.26354877943910937</v>
      </c>
      <c r="CP125" s="88">
        <f t="shared" si="143"/>
        <v>105.55722198947451</v>
      </c>
      <c r="CQ125" s="52">
        <f t="shared" si="144"/>
        <v>143.07618215556073</v>
      </c>
      <c r="CR125" s="52">
        <f t="shared" si="145"/>
        <v>248.63340414503523</v>
      </c>
      <c r="CS125" s="111">
        <f t="shared" si="154"/>
        <v>0.42454963906579446</v>
      </c>
      <c r="CT125" s="88">
        <f t="shared" si="146"/>
        <v>697.74986456156648</v>
      </c>
      <c r="CU125" s="52">
        <f t="shared" si="147"/>
        <v>2101.6562185589351</v>
      </c>
      <c r="CV125" s="52">
        <f t="shared" si="148"/>
        <v>2799.4060831205015</v>
      </c>
      <c r="CW125" s="91">
        <f t="shared" si="149"/>
        <v>0.24924924924924927</v>
      </c>
      <c r="CX125" s="88">
        <f t="shared" si="150"/>
        <v>673.00440100038713</v>
      </c>
      <c r="CY125" s="44">
        <f t="shared" si="151"/>
        <v>143.07618215556073</v>
      </c>
      <c r="CZ125" s="44">
        <f t="shared" si="117"/>
        <v>816.08058315594781</v>
      </c>
      <c r="DA125" s="122">
        <f t="array" ref="DA125:DB125">CX125:CY125/CZ125</f>
        <v>0.82467885511715489</v>
      </c>
      <c r="DB125" s="122">
        <v>0.1753211448828452</v>
      </c>
      <c r="DC125" s="88">
        <f t="shared" si="119"/>
        <v>145.02688901787781</v>
      </c>
      <c r="DD125" s="44">
        <f t="shared" si="119"/>
        <v>2816.6396641126848</v>
      </c>
      <c r="DE125" s="44">
        <f t="shared" si="120"/>
        <v>2961.6665531305625</v>
      </c>
      <c r="DF125" s="122">
        <f t="array" ref="DF125:DG125">DC125:DD125/DE125</f>
        <v>4.89680004200947E-2</v>
      </c>
      <c r="DG125" s="122">
        <v>0.95103199957990536</v>
      </c>
      <c r="DH125" s="88">
        <f t="shared" si="152"/>
        <v>818.03129001826494</v>
      </c>
      <c r="DI125" s="44">
        <f t="shared" si="153"/>
        <v>2959.7158462682455</v>
      </c>
      <c r="DJ125" s="44">
        <f t="shared" si="121"/>
        <v>3777.7471362865103</v>
      </c>
      <c r="DK125" s="122">
        <f t="array" ref="DK125:DL125">DH125:DI125/DJ125</f>
        <v>0.21653945076439973</v>
      </c>
      <c r="DL125" s="122">
        <v>0.78346054923560027</v>
      </c>
      <c r="DM125" s="47"/>
      <c r="DN125" s="47"/>
      <c r="DO125" s="47"/>
      <c r="DP125" s="47"/>
      <c r="DQ125" s="47"/>
      <c r="DR125" s="47"/>
      <c r="DS125" s="47"/>
      <c r="DT125" s="47"/>
      <c r="DU125" s="47"/>
      <c r="DV125" s="47"/>
      <c r="DW125" s="47"/>
      <c r="DX125" s="47"/>
      <c r="DY125" s="47"/>
      <c r="DZ125" s="47"/>
      <c r="EA125" s="47"/>
      <c r="EB125" s="47"/>
      <c r="EC125" s="47"/>
      <c r="ED125" s="47"/>
      <c r="EE125" s="47"/>
      <c r="EF125" s="47"/>
    </row>
    <row r="126" spans="1:136" s="24" customFormat="1" ht="12.75" customHeight="1">
      <c r="A126" s="82">
        <v>1958</v>
      </c>
      <c r="B126" s="83">
        <v>13.715999999999999</v>
      </c>
      <c r="C126" s="83">
        <v>7.9193642461359</v>
      </c>
      <c r="D126" s="74">
        <v>574.51027923592892</v>
      </c>
      <c r="E126" s="45">
        <v>0</v>
      </c>
      <c r="F126" s="45">
        <v>0</v>
      </c>
      <c r="G126" s="45">
        <v>0</v>
      </c>
      <c r="H126" s="45">
        <v>0</v>
      </c>
      <c r="I126" s="45">
        <v>128.53288934572763</v>
      </c>
      <c r="J126" s="45">
        <v>177.4978037209099</v>
      </c>
      <c r="K126" s="45">
        <v>306.03069306663753</v>
      </c>
      <c r="L126" s="45">
        <v>0</v>
      </c>
      <c r="M126" s="45">
        <v>0</v>
      </c>
      <c r="N126" s="45">
        <v>0</v>
      </c>
      <c r="O126" s="45">
        <v>0</v>
      </c>
      <c r="P126" s="45">
        <v>0</v>
      </c>
      <c r="Q126" s="45">
        <v>0</v>
      </c>
      <c r="R126" s="45">
        <v>0</v>
      </c>
      <c r="S126" s="45">
        <v>0</v>
      </c>
      <c r="T126" s="45">
        <v>0</v>
      </c>
      <c r="U126" s="45">
        <v>0</v>
      </c>
      <c r="V126" s="45">
        <v>0</v>
      </c>
      <c r="W126" s="45">
        <v>0</v>
      </c>
      <c r="X126" s="45">
        <v>13.969758530183729</v>
      </c>
      <c r="Y126" s="45">
        <v>65.22388393117528</v>
      </c>
      <c r="Z126" s="45">
        <v>79.193642461359005</v>
      </c>
      <c r="AA126" s="48">
        <v>0</v>
      </c>
      <c r="AB126" s="48">
        <v>0</v>
      </c>
      <c r="AC126" s="45">
        <v>0</v>
      </c>
      <c r="AD126" s="45">
        <v>2.771777486147565</v>
      </c>
      <c r="AE126" s="45">
        <v>0</v>
      </c>
      <c r="AF126" s="45">
        <v>2.771777486147565</v>
      </c>
      <c r="AG126" s="45">
        <v>0</v>
      </c>
      <c r="AH126" s="44">
        <v>9.7095365339749211</v>
      </c>
      <c r="AI126" s="45">
        <v>851.13367235345584</v>
      </c>
      <c r="AJ126" s="45">
        <v>860.84320888743082</v>
      </c>
      <c r="AK126" s="74">
        <v>0</v>
      </c>
      <c r="AL126" s="52">
        <v>122.75014581510645</v>
      </c>
      <c r="AM126" s="45">
        <v>1979.8410615339749</v>
      </c>
      <c r="AN126" s="48">
        <v>2102.5912073490817</v>
      </c>
      <c r="AO126" s="74">
        <v>0</v>
      </c>
      <c r="AP126" s="45">
        <v>0</v>
      </c>
      <c r="AQ126" s="45">
        <v>0</v>
      </c>
      <c r="AR126" s="45">
        <v>0</v>
      </c>
      <c r="AS126" s="45">
        <v>0</v>
      </c>
      <c r="AT126" s="45">
        <v>0</v>
      </c>
      <c r="AU126" s="45">
        <v>0</v>
      </c>
      <c r="AV126" s="45">
        <v>0</v>
      </c>
      <c r="AW126" s="45">
        <v>0</v>
      </c>
      <c r="AX126" s="48">
        <v>0</v>
      </c>
      <c r="AY126" s="45">
        <v>0</v>
      </c>
      <c r="AZ126" s="45">
        <v>0</v>
      </c>
      <c r="BA126" s="45">
        <v>0</v>
      </c>
      <c r="BB126" s="45">
        <v>0</v>
      </c>
      <c r="BC126" s="45">
        <v>0</v>
      </c>
      <c r="BD126" s="45">
        <v>0</v>
      </c>
      <c r="BE126" s="45">
        <v>0</v>
      </c>
      <c r="BF126" s="45">
        <v>0</v>
      </c>
      <c r="BG126" s="45">
        <v>0</v>
      </c>
      <c r="BH126" s="45">
        <v>0</v>
      </c>
      <c r="BI126" s="45">
        <v>0</v>
      </c>
      <c r="BJ126" s="45">
        <v>0</v>
      </c>
      <c r="BK126" s="45">
        <v>0</v>
      </c>
      <c r="BL126" s="45">
        <v>0</v>
      </c>
      <c r="BM126" s="45">
        <v>0</v>
      </c>
      <c r="BN126" s="48">
        <v>0</v>
      </c>
      <c r="BO126" s="48">
        <v>0</v>
      </c>
      <c r="BP126" s="45">
        <v>0</v>
      </c>
      <c r="BQ126" s="45">
        <v>0</v>
      </c>
      <c r="BR126" s="45">
        <v>0</v>
      </c>
      <c r="BS126" s="74">
        <f t="shared" si="122"/>
        <v>3925.9408084865854</v>
      </c>
      <c r="BT126" s="45">
        <f t="shared" si="115"/>
        <v>0</v>
      </c>
      <c r="BU126" s="45">
        <f t="shared" si="123"/>
        <v>3925.9408084865854</v>
      </c>
      <c r="BV126" s="48">
        <f t="shared" si="124"/>
        <v>3925.9408084865854</v>
      </c>
      <c r="BW126" s="87">
        <f t="shared" si="125"/>
        <v>852.24438694706919</v>
      </c>
      <c r="BX126" s="48">
        <f t="shared" si="126"/>
        <v>2222.56274918606</v>
      </c>
      <c r="BY126" s="48">
        <f t="shared" si="127"/>
        <v>851.13367235345584</v>
      </c>
      <c r="BZ126" s="48">
        <f t="shared" si="116"/>
        <v>3925.9408084865854</v>
      </c>
      <c r="CA126" s="87">
        <f t="shared" si="128"/>
        <v>0</v>
      </c>
      <c r="CB126" s="48">
        <f t="shared" si="129"/>
        <v>0</v>
      </c>
      <c r="CC126" s="48">
        <f t="shared" si="130"/>
        <v>0</v>
      </c>
      <c r="CD126" s="48">
        <f t="shared" si="131"/>
        <v>0</v>
      </c>
      <c r="CE126" s="87">
        <f t="shared" si="132"/>
        <v>852.24438694706919</v>
      </c>
      <c r="CF126" s="48">
        <f t="shared" si="133"/>
        <v>2222.56274918606</v>
      </c>
      <c r="CG126" s="48">
        <f t="shared" si="134"/>
        <v>851.13367235345584</v>
      </c>
      <c r="CH126" s="87">
        <f t="shared" si="135"/>
        <v>3925.9408084865854</v>
      </c>
      <c r="CI126" s="48">
        <f t="shared" si="136"/>
        <v>852.24438694706907</v>
      </c>
      <c r="CJ126" s="48">
        <f t="shared" si="137"/>
        <v>3073.6964215395165</v>
      </c>
      <c r="CK126" s="90">
        <f t="shared" si="138"/>
        <v>0.21708029451304986</v>
      </c>
      <c r="CL126" s="88">
        <f t="shared" si="139"/>
        <v>842.5348504130942</v>
      </c>
      <c r="CM126" s="44">
        <f t="shared" si="140"/>
        <v>2222.5627491860605</v>
      </c>
      <c r="CN126" s="44">
        <f t="shared" si="141"/>
        <v>3065.0975995991548</v>
      </c>
      <c r="CO126" s="92">
        <f t="shared" si="142"/>
        <v>0.27488026825745404</v>
      </c>
      <c r="CP126" s="88">
        <f t="shared" si="143"/>
        <v>131.30466683187518</v>
      </c>
      <c r="CQ126" s="52">
        <f t="shared" si="144"/>
        <v>177.4978037209099</v>
      </c>
      <c r="CR126" s="52">
        <f t="shared" si="145"/>
        <v>308.80247055278505</v>
      </c>
      <c r="CS126" s="111">
        <f t="shared" si="154"/>
        <v>0.42520601145718701</v>
      </c>
      <c r="CT126" s="88">
        <f t="shared" si="146"/>
        <v>711.23018358121908</v>
      </c>
      <c r="CU126" s="52">
        <f t="shared" si="147"/>
        <v>2045.0649454651507</v>
      </c>
      <c r="CV126" s="52">
        <f t="shared" si="148"/>
        <v>2756.2951290463698</v>
      </c>
      <c r="CW126" s="91">
        <f t="shared" si="149"/>
        <v>0.25803847203666191</v>
      </c>
      <c r="CX126" s="88">
        <f t="shared" si="150"/>
        <v>719.78470459798791</v>
      </c>
      <c r="CY126" s="44">
        <f t="shared" si="151"/>
        <v>242.72168765208517</v>
      </c>
      <c r="CZ126" s="44">
        <f t="shared" si="117"/>
        <v>962.50639225007308</v>
      </c>
      <c r="DA126" s="122">
        <f t="array" ref="DA126:DB126">CX126:CY126/CZ126</f>
        <v>0.74782329799943548</v>
      </c>
      <c r="DB126" s="122">
        <v>0.25217670200056452</v>
      </c>
      <c r="DC126" s="88">
        <f t="shared" si="119"/>
        <v>132.45968234908116</v>
      </c>
      <c r="DD126" s="44">
        <f t="shared" si="119"/>
        <v>2830.9747338874313</v>
      </c>
      <c r="DE126" s="44">
        <f t="shared" si="120"/>
        <v>2963.4344162365123</v>
      </c>
      <c r="DF126" s="122">
        <f t="array" ref="DF126:DG126">DC126:DD126/DE126</f>
        <v>4.4698030644221801E-2</v>
      </c>
      <c r="DG126" s="122">
        <v>0.95530196935577827</v>
      </c>
      <c r="DH126" s="88">
        <f t="shared" si="152"/>
        <v>852.24438694706907</v>
      </c>
      <c r="DI126" s="44">
        <f t="shared" si="153"/>
        <v>3073.6964215395165</v>
      </c>
      <c r="DJ126" s="44">
        <f t="shared" si="121"/>
        <v>3925.9408084865854</v>
      </c>
      <c r="DK126" s="122">
        <f t="array" ref="DK126:DL126">DH126:DI126/DJ126</f>
        <v>0.21708029451304986</v>
      </c>
      <c r="DL126" s="122">
        <v>0.78291970548695011</v>
      </c>
      <c r="DM126" s="47"/>
      <c r="DN126" s="47"/>
      <c r="DO126" s="47"/>
      <c r="DP126" s="47"/>
      <c r="DQ126" s="47"/>
      <c r="DR126" s="47"/>
      <c r="DS126" s="47"/>
      <c r="DT126" s="47"/>
      <c r="DU126" s="47"/>
      <c r="DV126" s="47"/>
      <c r="DW126" s="47"/>
      <c r="DX126" s="47"/>
      <c r="DY126" s="47"/>
      <c r="DZ126" s="47"/>
      <c r="EA126" s="47"/>
      <c r="EB126" s="47"/>
      <c r="EC126" s="47"/>
      <c r="ED126" s="47"/>
      <c r="EE126" s="47"/>
      <c r="EF126" s="47"/>
    </row>
    <row r="127" spans="1:136" s="24" customFormat="1" ht="12.75" customHeight="1">
      <c r="A127" s="82">
        <v>1959</v>
      </c>
      <c r="B127" s="83">
        <v>13.750999999999999</v>
      </c>
      <c r="C127" s="83">
        <v>7.8992073303759733</v>
      </c>
      <c r="D127" s="74">
        <v>590.70272416551529</v>
      </c>
      <c r="E127" s="45">
        <v>0</v>
      </c>
      <c r="F127" s="45">
        <v>0</v>
      </c>
      <c r="G127" s="45">
        <v>0</v>
      </c>
      <c r="H127" s="45">
        <v>0</v>
      </c>
      <c r="I127" s="45">
        <v>143.88865096225732</v>
      </c>
      <c r="J127" s="45">
        <v>198.70336761530069</v>
      </c>
      <c r="K127" s="45">
        <v>342.59201857755806</v>
      </c>
      <c r="L127" s="45">
        <v>0</v>
      </c>
      <c r="M127" s="45">
        <v>0</v>
      </c>
      <c r="N127" s="45">
        <v>0</v>
      </c>
      <c r="O127" s="45">
        <v>0</v>
      </c>
      <c r="P127" s="45">
        <v>0</v>
      </c>
      <c r="Q127" s="45">
        <v>0</v>
      </c>
      <c r="R127" s="45">
        <v>0</v>
      </c>
      <c r="S127" s="45">
        <v>0</v>
      </c>
      <c r="T127" s="45">
        <v>0</v>
      </c>
      <c r="U127" s="45">
        <v>0</v>
      </c>
      <c r="V127" s="45">
        <v>0</v>
      </c>
      <c r="W127" s="45">
        <v>0</v>
      </c>
      <c r="X127" s="45">
        <v>13.902604901461713</v>
      </c>
      <c r="Y127" s="45">
        <v>65.089468402298024</v>
      </c>
      <c r="Z127" s="45">
        <v>78.992073303759739</v>
      </c>
      <c r="AA127" s="48">
        <v>0</v>
      </c>
      <c r="AB127" s="48">
        <v>0</v>
      </c>
      <c r="AC127" s="45">
        <v>0</v>
      </c>
      <c r="AD127" s="45">
        <v>2.6462344556759514</v>
      </c>
      <c r="AE127" s="45">
        <v>0</v>
      </c>
      <c r="AF127" s="45">
        <v>2.6462344556759514</v>
      </c>
      <c r="AG127" s="45">
        <v>0</v>
      </c>
      <c r="AH127" s="44">
        <v>34.865363330666867</v>
      </c>
      <c r="AI127" s="45">
        <v>2598.9999921596977</v>
      </c>
      <c r="AJ127" s="45">
        <v>2633.8653554903644</v>
      </c>
      <c r="AK127" s="74">
        <v>0</v>
      </c>
      <c r="AL127" s="52">
        <v>122.43771362082759</v>
      </c>
      <c r="AM127" s="45">
        <v>1974.8018325939934</v>
      </c>
      <c r="AN127" s="48">
        <v>2097.2395462148206</v>
      </c>
      <c r="AO127" s="74">
        <v>0</v>
      </c>
      <c r="AP127" s="45">
        <v>0</v>
      </c>
      <c r="AQ127" s="45">
        <v>0</v>
      </c>
      <c r="AR127" s="45">
        <v>0</v>
      </c>
      <c r="AS127" s="45">
        <v>0</v>
      </c>
      <c r="AT127" s="45">
        <v>0</v>
      </c>
      <c r="AU127" s="45">
        <v>0</v>
      </c>
      <c r="AV127" s="45">
        <v>0</v>
      </c>
      <c r="AW127" s="45">
        <v>0</v>
      </c>
      <c r="AX127" s="48">
        <v>0</v>
      </c>
      <c r="AY127" s="45">
        <v>0</v>
      </c>
      <c r="AZ127" s="45">
        <v>0</v>
      </c>
      <c r="BA127" s="45">
        <v>0</v>
      </c>
      <c r="BB127" s="45">
        <v>0</v>
      </c>
      <c r="BC127" s="45">
        <v>0</v>
      </c>
      <c r="BD127" s="45">
        <v>0</v>
      </c>
      <c r="BE127" s="45">
        <v>0</v>
      </c>
      <c r="BF127" s="45">
        <v>0</v>
      </c>
      <c r="BG127" s="45">
        <v>0</v>
      </c>
      <c r="BH127" s="45">
        <v>0</v>
      </c>
      <c r="BI127" s="45">
        <v>0</v>
      </c>
      <c r="BJ127" s="45">
        <v>0</v>
      </c>
      <c r="BK127" s="45">
        <v>0</v>
      </c>
      <c r="BL127" s="45">
        <v>0</v>
      </c>
      <c r="BM127" s="45">
        <v>0</v>
      </c>
      <c r="BN127" s="48">
        <v>0</v>
      </c>
      <c r="BO127" s="48">
        <v>0</v>
      </c>
      <c r="BP127" s="45">
        <v>0</v>
      </c>
      <c r="BQ127" s="45">
        <v>0</v>
      </c>
      <c r="BR127" s="45">
        <v>0</v>
      </c>
      <c r="BS127" s="74">
        <f t="shared" si="122"/>
        <v>5746.0379522076946</v>
      </c>
      <c r="BT127" s="45">
        <f t="shared" si="115"/>
        <v>0</v>
      </c>
      <c r="BU127" s="45">
        <f t="shared" si="123"/>
        <v>5746.0379522076946</v>
      </c>
      <c r="BV127" s="48">
        <f t="shared" si="124"/>
        <v>5746.0379522076946</v>
      </c>
      <c r="BW127" s="87">
        <f t="shared" si="125"/>
        <v>908.44329143640482</v>
      </c>
      <c r="BX127" s="48">
        <f t="shared" si="126"/>
        <v>2238.5946686115922</v>
      </c>
      <c r="BY127" s="48">
        <f t="shared" si="127"/>
        <v>2598.9999921596977</v>
      </c>
      <c r="BZ127" s="48">
        <f t="shared" si="116"/>
        <v>5746.0379522076946</v>
      </c>
      <c r="CA127" s="87">
        <f t="shared" si="128"/>
        <v>0</v>
      </c>
      <c r="CB127" s="48">
        <f t="shared" si="129"/>
        <v>0</v>
      </c>
      <c r="CC127" s="48">
        <f t="shared" si="130"/>
        <v>0</v>
      </c>
      <c r="CD127" s="48">
        <f t="shared" si="131"/>
        <v>0</v>
      </c>
      <c r="CE127" s="87">
        <f t="shared" si="132"/>
        <v>908.44329143640482</v>
      </c>
      <c r="CF127" s="48">
        <f t="shared" si="133"/>
        <v>2238.5946686115922</v>
      </c>
      <c r="CG127" s="48">
        <f t="shared" si="134"/>
        <v>2598.9999921596977</v>
      </c>
      <c r="CH127" s="87">
        <f t="shared" si="135"/>
        <v>5746.0379522076946</v>
      </c>
      <c r="CI127" s="48">
        <f t="shared" si="136"/>
        <v>908.44329143640471</v>
      </c>
      <c r="CJ127" s="48">
        <f t="shared" si="137"/>
        <v>4837.5946607712904</v>
      </c>
      <c r="CK127" s="90">
        <f t="shared" si="138"/>
        <v>0.15809907609248738</v>
      </c>
      <c r="CL127" s="88">
        <f t="shared" si="139"/>
        <v>873.57792810573778</v>
      </c>
      <c r="CM127" s="44">
        <f t="shared" si="140"/>
        <v>2238.5946686115926</v>
      </c>
      <c r="CN127" s="44">
        <f t="shared" si="141"/>
        <v>3112.1725967173306</v>
      </c>
      <c r="CO127" s="92">
        <f t="shared" si="142"/>
        <v>0.28069713390162671</v>
      </c>
      <c r="CP127" s="88">
        <f t="shared" si="143"/>
        <v>146.53488541793325</v>
      </c>
      <c r="CQ127" s="52">
        <f t="shared" si="144"/>
        <v>198.70336761530069</v>
      </c>
      <c r="CR127" s="52">
        <f t="shared" si="145"/>
        <v>345.23825303323395</v>
      </c>
      <c r="CS127" s="111">
        <f t="shared" si="154"/>
        <v>0.42444568100576979</v>
      </c>
      <c r="CT127" s="88">
        <f t="shared" si="146"/>
        <v>727.04304268780447</v>
      </c>
      <c r="CU127" s="52">
        <f t="shared" si="147"/>
        <v>2039.8913009962919</v>
      </c>
      <c r="CV127" s="52">
        <f t="shared" si="148"/>
        <v>2766.9343436840963</v>
      </c>
      <c r="CW127" s="91">
        <f t="shared" si="149"/>
        <v>0.26276121959575188</v>
      </c>
      <c r="CX127" s="88">
        <f t="shared" si="150"/>
        <v>751.1402144849103</v>
      </c>
      <c r="CY127" s="44">
        <f t="shared" si="151"/>
        <v>263.79283601759869</v>
      </c>
      <c r="CZ127" s="44">
        <f t="shared" si="117"/>
        <v>1014.933050502509</v>
      </c>
      <c r="DA127" s="122">
        <f t="array" ref="DA127:DB127">CX127:CY127/CZ127</f>
        <v>0.740088436486534</v>
      </c>
      <c r="DB127" s="122">
        <v>0.259911563513466</v>
      </c>
      <c r="DC127" s="88">
        <f t="shared" si="119"/>
        <v>157.3030769514944</v>
      </c>
      <c r="DD127" s="44">
        <f t="shared" si="119"/>
        <v>4573.801824753692</v>
      </c>
      <c r="DE127" s="44">
        <f t="shared" si="120"/>
        <v>4731.1049017051864</v>
      </c>
      <c r="DF127" s="122">
        <f t="array" ref="DF127:DG127">DC127:DD127/DE127</f>
        <v>3.3248697760812525E-2</v>
      </c>
      <c r="DG127" s="122">
        <v>0.96675130223918748</v>
      </c>
      <c r="DH127" s="88">
        <f t="shared" si="152"/>
        <v>908.44329143640471</v>
      </c>
      <c r="DI127" s="44">
        <f t="shared" si="153"/>
        <v>4837.5946607712904</v>
      </c>
      <c r="DJ127" s="44">
        <f t="shared" si="121"/>
        <v>5746.0379522076946</v>
      </c>
      <c r="DK127" s="122">
        <f t="array" ref="DK127:DL127">DH127:DI127/DJ127</f>
        <v>0.15809907609248738</v>
      </c>
      <c r="DL127" s="122">
        <v>0.8419009239075127</v>
      </c>
      <c r="DM127" s="47"/>
      <c r="DN127" s="47"/>
      <c r="DO127" s="47"/>
      <c r="DP127" s="47"/>
      <c r="DQ127" s="47"/>
      <c r="DR127" s="47"/>
      <c r="DS127" s="47"/>
      <c r="DT127" s="47"/>
      <c r="DU127" s="47"/>
      <c r="DV127" s="47"/>
      <c r="DW127" s="47"/>
      <c r="DX127" s="47"/>
      <c r="DY127" s="47"/>
      <c r="DZ127" s="47"/>
      <c r="EA127" s="47"/>
      <c r="EB127" s="47"/>
      <c r="EC127" s="47"/>
      <c r="ED127" s="47"/>
      <c r="EE127" s="47"/>
      <c r="EF127" s="47"/>
    </row>
    <row r="128" spans="1:136" s="24" customFormat="1" ht="12.75" customHeight="1">
      <c r="A128" s="82">
        <v>1960</v>
      </c>
      <c r="B128" s="83">
        <v>13.922000000000001</v>
      </c>
      <c r="C128" s="83">
        <v>7.8021835943111615</v>
      </c>
      <c r="D128" s="74">
        <v>642.2913578508834</v>
      </c>
      <c r="E128" s="45">
        <v>0</v>
      </c>
      <c r="F128" s="45">
        <v>0</v>
      </c>
      <c r="G128" s="45">
        <v>0</v>
      </c>
      <c r="H128" s="45">
        <v>0</v>
      </c>
      <c r="I128" s="45">
        <v>132.84316896983191</v>
      </c>
      <c r="J128" s="45">
        <v>183.45008230843266</v>
      </c>
      <c r="K128" s="45">
        <v>316.29325127826456</v>
      </c>
      <c r="L128" s="45">
        <v>0</v>
      </c>
      <c r="M128" s="45">
        <v>0</v>
      </c>
      <c r="N128" s="45">
        <v>0</v>
      </c>
      <c r="O128" s="45">
        <v>0</v>
      </c>
      <c r="P128" s="45">
        <v>0</v>
      </c>
      <c r="Q128" s="45">
        <v>0</v>
      </c>
      <c r="R128" s="45">
        <v>0</v>
      </c>
      <c r="S128" s="45">
        <v>0</v>
      </c>
      <c r="T128" s="45">
        <v>0</v>
      </c>
      <c r="U128" s="45">
        <v>0</v>
      </c>
      <c r="V128" s="45">
        <v>0</v>
      </c>
      <c r="W128" s="45">
        <v>0</v>
      </c>
      <c r="X128" s="45">
        <v>19.505458985777903</v>
      </c>
      <c r="Y128" s="45">
        <v>58.516376957333712</v>
      </c>
      <c r="Z128" s="45">
        <v>78.021835943111611</v>
      </c>
      <c r="AA128" s="48">
        <v>0</v>
      </c>
      <c r="AB128" s="48">
        <v>0</v>
      </c>
      <c r="AC128" s="45">
        <v>0</v>
      </c>
      <c r="AD128" s="45">
        <v>0.58516376957333716</v>
      </c>
      <c r="AE128" s="45">
        <v>0</v>
      </c>
      <c r="AF128" s="45">
        <v>0.58516376957333716</v>
      </c>
      <c r="AG128" s="45">
        <v>0</v>
      </c>
      <c r="AH128" s="44">
        <v>16.945250461140642</v>
      </c>
      <c r="AI128" s="45">
        <v>2922.5919505560978</v>
      </c>
      <c r="AJ128" s="45">
        <v>2939.5372010172387</v>
      </c>
      <c r="AK128" s="74">
        <v>0</v>
      </c>
      <c r="AL128" s="52">
        <v>120.933845711823</v>
      </c>
      <c r="AM128" s="45">
        <v>1950.5458985777905</v>
      </c>
      <c r="AN128" s="48">
        <v>2071.4797442896133</v>
      </c>
      <c r="AO128" s="74">
        <v>0</v>
      </c>
      <c r="AP128" s="45">
        <v>0</v>
      </c>
      <c r="AQ128" s="45">
        <v>0</v>
      </c>
      <c r="AR128" s="45">
        <v>0</v>
      </c>
      <c r="AS128" s="45">
        <v>0</v>
      </c>
      <c r="AT128" s="45">
        <v>0</v>
      </c>
      <c r="AU128" s="45">
        <v>0</v>
      </c>
      <c r="AV128" s="45">
        <v>0</v>
      </c>
      <c r="AW128" s="45">
        <v>0</v>
      </c>
      <c r="AX128" s="48">
        <v>0</v>
      </c>
      <c r="AY128" s="45">
        <v>0</v>
      </c>
      <c r="AZ128" s="45">
        <v>0</v>
      </c>
      <c r="BA128" s="45">
        <v>0</v>
      </c>
      <c r="BB128" s="45">
        <v>0</v>
      </c>
      <c r="BC128" s="45">
        <v>0</v>
      </c>
      <c r="BD128" s="45">
        <v>0</v>
      </c>
      <c r="BE128" s="45">
        <v>0</v>
      </c>
      <c r="BF128" s="45">
        <v>0</v>
      </c>
      <c r="BG128" s="45">
        <v>0</v>
      </c>
      <c r="BH128" s="45">
        <v>0</v>
      </c>
      <c r="BI128" s="45">
        <v>0</v>
      </c>
      <c r="BJ128" s="45">
        <v>0</v>
      </c>
      <c r="BK128" s="45">
        <v>0</v>
      </c>
      <c r="BL128" s="45">
        <v>0</v>
      </c>
      <c r="BM128" s="45">
        <v>0</v>
      </c>
      <c r="BN128" s="48">
        <v>0</v>
      </c>
      <c r="BO128" s="48">
        <v>0</v>
      </c>
      <c r="BP128" s="45">
        <v>0</v>
      </c>
      <c r="BQ128" s="45">
        <v>0</v>
      </c>
      <c r="BR128" s="45">
        <v>0</v>
      </c>
      <c r="BS128" s="74">
        <f t="shared" si="122"/>
        <v>6048.2085541486849</v>
      </c>
      <c r="BT128" s="45">
        <f t="shared" si="115"/>
        <v>0</v>
      </c>
      <c r="BU128" s="45">
        <f t="shared" si="123"/>
        <v>6048.2085541486849</v>
      </c>
      <c r="BV128" s="48">
        <f t="shared" si="124"/>
        <v>6048.2085541486849</v>
      </c>
      <c r="BW128" s="87">
        <f t="shared" si="125"/>
        <v>933.10424574903016</v>
      </c>
      <c r="BX128" s="48">
        <f t="shared" si="126"/>
        <v>2192.5123578435569</v>
      </c>
      <c r="BY128" s="48">
        <f t="shared" si="127"/>
        <v>2922.5919505560978</v>
      </c>
      <c r="BZ128" s="48">
        <f t="shared" si="116"/>
        <v>6048.2085541486849</v>
      </c>
      <c r="CA128" s="87">
        <f t="shared" si="128"/>
        <v>0</v>
      </c>
      <c r="CB128" s="48">
        <f t="shared" si="129"/>
        <v>0</v>
      </c>
      <c r="CC128" s="48">
        <f t="shared" si="130"/>
        <v>0</v>
      </c>
      <c r="CD128" s="48">
        <f t="shared" si="131"/>
        <v>0</v>
      </c>
      <c r="CE128" s="87">
        <f t="shared" si="132"/>
        <v>933.10424574903016</v>
      </c>
      <c r="CF128" s="48">
        <f t="shared" si="133"/>
        <v>2192.5123578435569</v>
      </c>
      <c r="CG128" s="48">
        <f t="shared" si="134"/>
        <v>2922.5919505560978</v>
      </c>
      <c r="CH128" s="87">
        <f t="shared" si="135"/>
        <v>6048.2085541486849</v>
      </c>
      <c r="CI128" s="48">
        <f t="shared" si="136"/>
        <v>933.10424574903027</v>
      </c>
      <c r="CJ128" s="48">
        <f t="shared" si="137"/>
        <v>5115.1043083996547</v>
      </c>
      <c r="CK128" s="90">
        <f t="shared" si="138"/>
        <v>0.15427778943055467</v>
      </c>
      <c r="CL128" s="88">
        <f t="shared" si="139"/>
        <v>916.15899528788964</v>
      </c>
      <c r="CM128" s="44">
        <f t="shared" si="140"/>
        <v>2192.5123578435569</v>
      </c>
      <c r="CN128" s="44">
        <f t="shared" si="141"/>
        <v>3108.6713531314463</v>
      </c>
      <c r="CO128" s="92">
        <f t="shared" si="142"/>
        <v>0.29471079159429914</v>
      </c>
      <c r="CP128" s="88">
        <f t="shared" si="143"/>
        <v>133.42833273940525</v>
      </c>
      <c r="CQ128" s="52">
        <f t="shared" si="144"/>
        <v>183.45008230843266</v>
      </c>
      <c r="CR128" s="52">
        <f t="shared" si="145"/>
        <v>316.8784150478379</v>
      </c>
      <c r="CS128" s="111">
        <f t="shared" si="154"/>
        <v>0.42107106828106955</v>
      </c>
      <c r="CT128" s="88">
        <f t="shared" si="146"/>
        <v>782.73066254848436</v>
      </c>
      <c r="CU128" s="52">
        <f t="shared" si="147"/>
        <v>2009.0622755351242</v>
      </c>
      <c r="CV128" s="52">
        <f t="shared" si="148"/>
        <v>2791.7929380836085</v>
      </c>
      <c r="CW128" s="91">
        <f t="shared" si="149"/>
        <v>0.28036845135290733</v>
      </c>
      <c r="CX128" s="88">
        <f t="shared" si="150"/>
        <v>795.22514957606654</v>
      </c>
      <c r="CY128" s="44">
        <f t="shared" si="151"/>
        <v>241.96645926576636</v>
      </c>
      <c r="CZ128" s="44">
        <f t="shared" si="117"/>
        <v>1037.1916088418329</v>
      </c>
      <c r="DA128" s="122">
        <f t="array" ref="DA128:DB128">CX128:CY128/CZ128</f>
        <v>0.76670997219505543</v>
      </c>
      <c r="DB128" s="122">
        <v>0.23329002780494454</v>
      </c>
      <c r="DC128" s="88">
        <f t="shared" si="119"/>
        <v>137.87909617296373</v>
      </c>
      <c r="DD128" s="44">
        <f>CJ128-CY128</f>
        <v>4873.1378491338883</v>
      </c>
      <c r="DE128" s="44">
        <f t="shared" si="120"/>
        <v>5011.016945306852</v>
      </c>
      <c r="DF128" s="122">
        <f t="array" ref="DF128:DG128">DC128:DD128/DE128</f>
        <v>2.7515192560283917E-2</v>
      </c>
      <c r="DG128" s="122">
        <v>0.9724848074397161</v>
      </c>
      <c r="DH128" s="88">
        <f t="shared" si="152"/>
        <v>933.10424574903027</v>
      </c>
      <c r="DI128" s="44">
        <f t="shared" si="153"/>
        <v>5115.1043083996547</v>
      </c>
      <c r="DJ128" s="44">
        <f t="shared" si="121"/>
        <v>6048.2085541486849</v>
      </c>
      <c r="DK128" s="122">
        <f t="array" ref="DK128:DL128">DH128:DI128/DJ128</f>
        <v>0.15427778943055467</v>
      </c>
      <c r="DL128" s="122">
        <v>0.8457222105694453</v>
      </c>
      <c r="DM128" s="47"/>
      <c r="DN128" s="47"/>
      <c r="DO128" s="47"/>
      <c r="DP128" s="47"/>
      <c r="DQ128" s="47"/>
      <c r="DR128" s="47"/>
      <c r="DS128" s="47"/>
      <c r="DT128" s="47"/>
      <c r="DU128" s="47"/>
      <c r="DV128" s="47"/>
      <c r="DW128" s="47"/>
      <c r="DX128" s="47"/>
      <c r="DY128" s="47"/>
      <c r="DZ128" s="47"/>
      <c r="EA128" s="47"/>
      <c r="EB128" s="47"/>
      <c r="EC128" s="47"/>
      <c r="ED128" s="47"/>
      <c r="EE128" s="47"/>
      <c r="EF128" s="47"/>
    </row>
    <row r="129" spans="1:136" s="117" customFormat="1" ht="12.75" customHeight="1">
      <c r="A129" s="84" t="s">
        <v>107</v>
      </c>
      <c r="B129" s="1"/>
      <c r="C129" s="84"/>
      <c r="D129" s="71">
        <f t="shared" ref="D129:AI129" si="155">SUM(D104:D128)</f>
        <v>10888.102656674322</v>
      </c>
      <c r="E129" s="29">
        <f t="shared" si="155"/>
        <v>5.8814737733374223</v>
      </c>
      <c r="F129" s="29">
        <f t="shared" si="155"/>
        <v>0</v>
      </c>
      <c r="G129" s="29">
        <f t="shared" si="155"/>
        <v>0</v>
      </c>
      <c r="H129" s="29">
        <f t="shared" si="155"/>
        <v>0</v>
      </c>
      <c r="I129" s="29">
        <f t="shared" si="155"/>
        <v>880.71712741781062</v>
      </c>
      <c r="J129" s="29">
        <f t="shared" si="155"/>
        <v>1216.22841486619</v>
      </c>
      <c r="K129" s="29">
        <f t="shared" si="155"/>
        <v>2096.9455422840006</v>
      </c>
      <c r="L129" s="29">
        <f t="shared" si="155"/>
        <v>0</v>
      </c>
      <c r="M129" s="29">
        <f t="shared" si="155"/>
        <v>0</v>
      </c>
      <c r="N129" s="29">
        <f t="shared" si="155"/>
        <v>0</v>
      </c>
      <c r="O129" s="29">
        <f t="shared" si="155"/>
        <v>0</v>
      </c>
      <c r="P129" s="29">
        <f t="shared" si="155"/>
        <v>0</v>
      </c>
      <c r="Q129" s="29">
        <f t="shared" si="155"/>
        <v>0</v>
      </c>
      <c r="R129" s="29">
        <f t="shared" si="155"/>
        <v>0</v>
      </c>
      <c r="S129" s="29">
        <f t="shared" si="155"/>
        <v>0</v>
      </c>
      <c r="T129" s="29">
        <f t="shared" si="155"/>
        <v>0</v>
      </c>
      <c r="U129" s="29">
        <f t="shared" si="155"/>
        <v>0</v>
      </c>
      <c r="V129" s="29">
        <f t="shared" si="155"/>
        <v>0</v>
      </c>
      <c r="W129" s="29">
        <f t="shared" si="155"/>
        <v>0</v>
      </c>
      <c r="X129" s="29">
        <f t="shared" si="155"/>
        <v>47.377822417423346</v>
      </c>
      <c r="Y129" s="29">
        <f t="shared" si="155"/>
        <v>188.82972929080699</v>
      </c>
      <c r="Z129" s="29">
        <f t="shared" si="155"/>
        <v>236.20755170823037</v>
      </c>
      <c r="AA129" s="5">
        <f t="shared" si="155"/>
        <v>0</v>
      </c>
      <c r="AB129" s="5">
        <f t="shared" si="155"/>
        <v>0</v>
      </c>
      <c r="AC129" s="29">
        <f t="shared" si="155"/>
        <v>0</v>
      </c>
      <c r="AD129" s="29">
        <f t="shared" si="155"/>
        <v>13.245006464980172</v>
      </c>
      <c r="AE129" s="29">
        <f t="shared" si="155"/>
        <v>49.536894311604136</v>
      </c>
      <c r="AF129" s="29">
        <f t="shared" si="155"/>
        <v>62.781900776584301</v>
      </c>
      <c r="AG129" s="29">
        <f t="shared" si="155"/>
        <v>333.93654761823694</v>
      </c>
      <c r="AH129" s="19">
        <f t="shared" si="155"/>
        <v>80.540353893006326</v>
      </c>
      <c r="AI129" s="29">
        <f t="shared" si="155"/>
        <v>7265.6213848165498</v>
      </c>
      <c r="AJ129" s="29">
        <f t="shared" ref="AJ129:BO129" si="156">SUM(AJ104:AJ128)</f>
        <v>7346.1617387095557</v>
      </c>
      <c r="AK129" s="71">
        <f t="shared" si="156"/>
        <v>0</v>
      </c>
      <c r="AL129" s="27">
        <f t="shared" si="156"/>
        <v>5411.0106743991601</v>
      </c>
      <c r="AM129" s="29">
        <f t="shared" si="156"/>
        <v>87274.365716115499</v>
      </c>
      <c r="AN129" s="5">
        <f t="shared" si="156"/>
        <v>92685.376390514633</v>
      </c>
      <c r="AO129" s="71">
        <f t="shared" si="156"/>
        <v>0</v>
      </c>
      <c r="AP129" s="29">
        <f t="shared" si="156"/>
        <v>0</v>
      </c>
      <c r="AQ129" s="29">
        <f t="shared" si="156"/>
        <v>0</v>
      </c>
      <c r="AR129" s="29">
        <f t="shared" si="156"/>
        <v>0</v>
      </c>
      <c r="AS129" s="29">
        <f t="shared" si="156"/>
        <v>0</v>
      </c>
      <c r="AT129" s="29">
        <f t="shared" si="156"/>
        <v>0</v>
      </c>
      <c r="AU129" s="29">
        <f t="shared" si="156"/>
        <v>0</v>
      </c>
      <c r="AV129" s="29">
        <f t="shared" si="156"/>
        <v>0</v>
      </c>
      <c r="AW129" s="29">
        <f t="shared" si="156"/>
        <v>0</v>
      </c>
      <c r="AX129" s="5">
        <f t="shared" si="156"/>
        <v>0</v>
      </c>
      <c r="AY129" s="29">
        <f t="shared" si="156"/>
        <v>0</v>
      </c>
      <c r="AZ129" s="29">
        <f t="shared" si="156"/>
        <v>0</v>
      </c>
      <c r="BA129" s="29">
        <f t="shared" si="156"/>
        <v>0</v>
      </c>
      <c r="BB129" s="29">
        <f t="shared" si="156"/>
        <v>0</v>
      </c>
      <c r="BC129" s="29">
        <f t="shared" si="156"/>
        <v>0</v>
      </c>
      <c r="BD129" s="29">
        <f t="shared" si="156"/>
        <v>0</v>
      </c>
      <c r="BE129" s="29">
        <f t="shared" si="156"/>
        <v>0</v>
      </c>
      <c r="BF129" s="29">
        <f t="shared" si="156"/>
        <v>0</v>
      </c>
      <c r="BG129" s="29">
        <f t="shared" si="156"/>
        <v>0</v>
      </c>
      <c r="BH129" s="29">
        <f t="shared" si="156"/>
        <v>0</v>
      </c>
      <c r="BI129" s="29">
        <f t="shared" si="156"/>
        <v>0</v>
      </c>
      <c r="BJ129" s="29">
        <f t="shared" si="156"/>
        <v>0</v>
      </c>
      <c r="BK129" s="29">
        <f t="shared" si="156"/>
        <v>0</v>
      </c>
      <c r="BL129" s="29">
        <f t="shared" si="156"/>
        <v>0</v>
      </c>
      <c r="BM129" s="29">
        <f t="shared" si="156"/>
        <v>0</v>
      </c>
      <c r="BN129" s="5">
        <f t="shared" si="156"/>
        <v>0</v>
      </c>
      <c r="BO129" s="5">
        <f t="shared" si="156"/>
        <v>0</v>
      </c>
      <c r="BP129" s="29">
        <f t="shared" ref="BP129:CJ129" si="157">SUM(BP104:BP128)</f>
        <v>0</v>
      </c>
      <c r="BQ129" s="29">
        <f t="shared" si="157"/>
        <v>0</v>
      </c>
      <c r="BR129" s="29">
        <f t="shared" si="157"/>
        <v>0</v>
      </c>
      <c r="BS129" s="71">
        <f t="shared" si="157"/>
        <v>113655.39380205894</v>
      </c>
      <c r="BT129" s="29">
        <f t="shared" si="157"/>
        <v>0</v>
      </c>
      <c r="BU129" s="29">
        <f t="shared" si="157"/>
        <v>113655.39380205894</v>
      </c>
      <c r="BV129" s="5">
        <f t="shared" si="157"/>
        <v>113655.39380205894</v>
      </c>
      <c r="BW129" s="68">
        <f t="shared" si="157"/>
        <v>17326.875115040042</v>
      </c>
      <c r="BX129" s="5">
        <f t="shared" si="157"/>
        <v>88728.960754584084</v>
      </c>
      <c r="BY129" s="5">
        <f t="shared" si="157"/>
        <v>7599.5579324347864</v>
      </c>
      <c r="BZ129" s="5">
        <f t="shared" si="157"/>
        <v>113655.39380205893</v>
      </c>
      <c r="CA129" s="68">
        <f t="shared" si="157"/>
        <v>0</v>
      </c>
      <c r="CB129" s="5">
        <f t="shared" si="157"/>
        <v>0</v>
      </c>
      <c r="CC129" s="5">
        <f t="shared" si="157"/>
        <v>0</v>
      </c>
      <c r="CD129" s="5">
        <f t="shared" si="157"/>
        <v>0</v>
      </c>
      <c r="CE129" s="68">
        <f t="shared" si="157"/>
        <v>17326.875115040042</v>
      </c>
      <c r="CF129" s="5">
        <f t="shared" si="157"/>
        <v>88728.960754584084</v>
      </c>
      <c r="CG129" s="5">
        <f t="shared" si="157"/>
        <v>7599.5579324347864</v>
      </c>
      <c r="CH129" s="68">
        <f t="shared" si="157"/>
        <v>113655.39380205893</v>
      </c>
      <c r="CI129" s="5">
        <f t="shared" si="157"/>
        <v>17326.875115040042</v>
      </c>
      <c r="CJ129" s="5">
        <f t="shared" si="157"/>
        <v>96328.518687018877</v>
      </c>
      <c r="CK129" s="40">
        <f t="shared" ref="CK129:CK155" si="158">CI129/CH129</f>
        <v>0.15245097074069666</v>
      </c>
      <c r="CL129" s="22">
        <f>SUM(CL104:CL128)</f>
        <v>17246.334761147034</v>
      </c>
      <c r="CM129" s="19">
        <f>SUM(CM104:CM128)</f>
        <v>88728.960754584084</v>
      </c>
      <c r="CN129" s="19">
        <f>SUM(CN104:CN128)</f>
        <v>105975.29551573114</v>
      </c>
      <c r="CO129" s="6">
        <f t="shared" ref="CO129:CO155" si="159">CL129/CN129</f>
        <v>0.16273919952020291</v>
      </c>
      <c r="CP129" s="22">
        <f>SUM(CP104:CP128)</f>
        <v>893.96213388279079</v>
      </c>
      <c r="CQ129" s="27">
        <f>SUM(CQ104:CQ128)</f>
        <v>1265.7653091777941</v>
      </c>
      <c r="CR129" s="27">
        <f>SUM(CR104:CR128)</f>
        <v>2159.7274430605844</v>
      </c>
      <c r="CS129" s="56">
        <f>CP129/CR129</f>
        <v>0.41392358871726087</v>
      </c>
      <c r="CT129" s="22">
        <f>SUM(CT104:CT128)</f>
        <v>16352.372627264245</v>
      </c>
      <c r="CU129" s="27">
        <f>SUM(CU104:CU128)</f>
        <v>87463.195445406294</v>
      </c>
      <c r="CV129" s="27">
        <f>SUM(CV104:CV128)</f>
        <v>103815.56807267055</v>
      </c>
      <c r="CW129" s="77">
        <f t="shared" ref="CW129:CW155" si="160">CT129/CV129</f>
        <v>0.15751368441983229</v>
      </c>
      <c r="CX129" s="22">
        <f>SUM(CX104:CX128)</f>
        <v>11835.324086747874</v>
      </c>
      <c r="CY129" s="19">
        <f>SUM(CY105:CY128)</f>
        <v>1788.5315860868382</v>
      </c>
      <c r="CZ129" s="19">
        <f t="shared" si="117"/>
        <v>13623.855672834712</v>
      </c>
      <c r="DA129" s="123">
        <f t="array" ref="DA129:DB129">CX129:CY129/CZ129</f>
        <v>0.86872060090499337</v>
      </c>
      <c r="DB129" s="123">
        <v>0.13127939909500663</v>
      </c>
      <c r="DC129" s="22">
        <f>SUM(DC104:DC128)</f>
        <v>5491.5510282921668</v>
      </c>
      <c r="DD129" s="19">
        <f>SUM(DD104:DD128)</f>
        <v>94539.987100932049</v>
      </c>
      <c r="DE129" s="19">
        <f t="shared" si="120"/>
        <v>100031.53812922421</v>
      </c>
      <c r="DF129" s="123">
        <f t="array" ref="DF129:DG129">DC129:DD129/DE129</f>
        <v>5.489819641879335E-2</v>
      </c>
      <c r="DG129" s="123">
        <v>0.94510180358120677</v>
      </c>
      <c r="DH129" s="22">
        <f t="shared" si="152"/>
        <v>17326.875115040042</v>
      </c>
      <c r="DI129" s="19">
        <f t="shared" si="153"/>
        <v>96328.518687018892</v>
      </c>
      <c r="DJ129" s="19">
        <f t="shared" si="121"/>
        <v>113655.39380205894</v>
      </c>
      <c r="DK129" s="123">
        <f t="array" ref="DK129:DL129">DH129:DI129/DJ129</f>
        <v>0.15245097074069663</v>
      </c>
      <c r="DL129" s="123">
        <v>0.84754902925930331</v>
      </c>
      <c r="DM129" s="1"/>
      <c r="DN129" s="1"/>
      <c r="DO129" s="1"/>
      <c r="DP129" s="1"/>
      <c r="DQ129" s="1"/>
      <c r="DR129" s="1"/>
      <c r="DS129" s="1"/>
      <c r="DT129" s="1"/>
      <c r="DU129" s="1"/>
      <c r="DV129" s="1"/>
      <c r="DW129" s="1"/>
      <c r="DX129" s="1"/>
      <c r="DY129" s="1"/>
      <c r="DZ129" s="1"/>
      <c r="EA129" s="1"/>
      <c r="EB129" s="1"/>
      <c r="EC129" s="1"/>
      <c r="ED129" s="1"/>
      <c r="EE129" s="1"/>
      <c r="EF129" s="1"/>
    </row>
    <row r="130" spans="1:136" s="24" customFormat="1" ht="12.75" customHeight="1">
      <c r="A130" s="82">
        <v>1961</v>
      </c>
      <c r="B130" s="83">
        <v>14.335000000000001</v>
      </c>
      <c r="C130" s="83">
        <v>7.5773979769794204</v>
      </c>
      <c r="D130" s="74">
        <v>671.38777035228452</v>
      </c>
      <c r="E130" s="45">
        <v>0</v>
      </c>
      <c r="F130" s="45">
        <v>0</v>
      </c>
      <c r="G130" s="45">
        <v>0</v>
      </c>
      <c r="H130" s="45">
        <v>0</v>
      </c>
      <c r="I130" s="45">
        <v>179.00530518800136</v>
      </c>
      <c r="J130" s="45">
        <v>247.19780276330658</v>
      </c>
      <c r="K130" s="45">
        <v>426.20310795130797</v>
      </c>
      <c r="L130" s="45">
        <v>0</v>
      </c>
      <c r="M130" s="45">
        <v>0</v>
      </c>
      <c r="N130" s="45">
        <v>0</v>
      </c>
      <c r="O130" s="45">
        <v>0</v>
      </c>
      <c r="P130" s="45">
        <v>0</v>
      </c>
      <c r="Q130" s="45">
        <v>0</v>
      </c>
      <c r="R130" s="45">
        <v>0</v>
      </c>
      <c r="S130" s="45">
        <v>0</v>
      </c>
      <c r="T130" s="45">
        <v>0</v>
      </c>
      <c r="U130" s="45">
        <v>0</v>
      </c>
      <c r="V130" s="45">
        <v>0</v>
      </c>
      <c r="W130" s="45">
        <v>0</v>
      </c>
      <c r="X130" s="45">
        <v>20.216497802581092</v>
      </c>
      <c r="Y130" s="45">
        <v>56.83048482734565</v>
      </c>
      <c r="Z130" s="45">
        <v>77.046982629926745</v>
      </c>
      <c r="AA130" s="48">
        <v>0</v>
      </c>
      <c r="AB130" s="48">
        <v>0</v>
      </c>
      <c r="AC130" s="45">
        <v>0</v>
      </c>
      <c r="AD130" s="45">
        <v>0</v>
      </c>
      <c r="AE130" s="45">
        <v>0</v>
      </c>
      <c r="AF130" s="45">
        <v>0</v>
      </c>
      <c r="AG130" s="45">
        <v>0</v>
      </c>
      <c r="AH130" s="45">
        <v>0</v>
      </c>
      <c r="AI130" s="45">
        <v>2561.0609870966164</v>
      </c>
      <c r="AJ130" s="45">
        <v>2561.0609870966164</v>
      </c>
      <c r="AK130" s="74">
        <v>0</v>
      </c>
      <c r="AL130" s="52">
        <v>117.44966864318103</v>
      </c>
      <c r="AM130" s="45">
        <v>1894.3494942448551</v>
      </c>
      <c r="AN130" s="48">
        <v>2011.7991628880361</v>
      </c>
      <c r="AO130" s="74">
        <v>0</v>
      </c>
      <c r="AP130" s="45">
        <v>0</v>
      </c>
      <c r="AQ130" s="45">
        <v>0</v>
      </c>
      <c r="AR130" s="45">
        <v>0</v>
      </c>
      <c r="AS130" s="45">
        <v>0</v>
      </c>
      <c r="AT130" s="45">
        <v>0</v>
      </c>
      <c r="AU130" s="45">
        <v>0</v>
      </c>
      <c r="AV130" s="45">
        <v>0</v>
      </c>
      <c r="AW130" s="45">
        <v>0</v>
      </c>
      <c r="AX130" s="48">
        <v>0</v>
      </c>
      <c r="AY130" s="45">
        <v>0</v>
      </c>
      <c r="AZ130" s="45">
        <v>0</v>
      </c>
      <c r="BA130" s="45">
        <v>0</v>
      </c>
      <c r="BB130" s="45">
        <v>0</v>
      </c>
      <c r="BC130" s="45">
        <v>0</v>
      </c>
      <c r="BD130" s="45">
        <v>0</v>
      </c>
      <c r="BE130" s="45">
        <v>0</v>
      </c>
      <c r="BF130" s="45">
        <v>0</v>
      </c>
      <c r="BG130" s="45">
        <v>0</v>
      </c>
      <c r="BH130" s="45">
        <v>0</v>
      </c>
      <c r="BI130" s="45">
        <v>0</v>
      </c>
      <c r="BJ130" s="45">
        <v>0</v>
      </c>
      <c r="BK130" s="45">
        <v>0</v>
      </c>
      <c r="BL130" s="45">
        <v>0</v>
      </c>
      <c r="BM130" s="45">
        <v>0</v>
      </c>
      <c r="BN130" s="48">
        <v>0</v>
      </c>
      <c r="BO130" s="48">
        <v>0</v>
      </c>
      <c r="BP130" s="45">
        <v>0</v>
      </c>
      <c r="BQ130" s="45">
        <v>0</v>
      </c>
      <c r="BR130" s="45">
        <v>0</v>
      </c>
      <c r="BS130" s="74">
        <f t="shared" ref="BS130:BS154" si="161">D130+E130+F130+G130+H130+K130+N130+Q130+T130+W130+Z130+AC130+AF130+AG130+AJ130+AK130+AN130</f>
        <v>5747.4980109181715</v>
      </c>
      <c r="BT130" s="45">
        <f t="shared" ref="BT130:BT154" si="162">AQ130+AT130+AW130+AZ130+BC130+BD130+BG130+BH130+BI130+BJ130+BM130+BP130+BQ130+BR130</f>
        <v>0</v>
      </c>
      <c r="BU130" s="45">
        <f t="shared" ref="BU130:BU154" si="163">SUM(BS130:BT130)</f>
        <v>5747.4980109181715</v>
      </c>
      <c r="BV130" s="48">
        <f t="shared" ref="BV130:BV154" si="164">D130+E130+F130+G130+H130+K130+N130+Q130+T130+W130+Z130+AC130+AF130+AG130+AJ130+AK130+AN130+AQ130+AT130+AW130+AZ130+BC130+BD130+BG130+BH130+BI130+BJ130+BM130+BP130+BQ130+BR130</f>
        <v>5747.4980109181715</v>
      </c>
      <c r="BW130" s="87">
        <f t="shared" ref="BW130:BW154" si="165">D130+E130+F130+G130+H130+I130+L130+O130+R130+U130+X130+AA130+AD130+AH130+AL130</f>
        <v>988.05924198604794</v>
      </c>
      <c r="BX130" s="48">
        <f t="shared" ref="BX130:BX154" si="166">J130+M130+P130+S130+V130+Y130+AB130+AE130+AK130+AM130</f>
        <v>2198.3777818355074</v>
      </c>
      <c r="BY130" s="48">
        <f t="shared" ref="BY130:BY154" si="167">AG130+AI130</f>
        <v>2561.0609870966164</v>
      </c>
      <c r="BZ130" s="48">
        <f t="shared" ref="BZ130:BZ154" si="168">SUM(BW130:BY130)</f>
        <v>5747.4980109181715</v>
      </c>
      <c r="CA130" s="87">
        <f t="shared" ref="CA130:CA154" si="169">AO130+AR130+AU130+AX130+BA130+BD130+BE130+BH130+BK130+BN130</f>
        <v>0</v>
      </c>
      <c r="CB130" s="48">
        <f t="shared" ref="CB130:CB154" si="170">AP130+AV130+AY130+BB130+BF130+BI130+BJ130+BL130+BQ130+BR130</f>
        <v>0</v>
      </c>
      <c r="CC130" s="48">
        <f t="shared" ref="CC130:CC154" si="171">AS130+BO130</f>
        <v>0</v>
      </c>
      <c r="CD130" s="48">
        <f t="shared" ref="CD130:CD154" si="172">SUM(CA130:CC130)</f>
        <v>0</v>
      </c>
      <c r="CE130" s="87">
        <f t="shared" ref="CE130:CE154" si="173">BW130+CA130</f>
        <v>988.05924198604794</v>
      </c>
      <c r="CF130" s="48">
        <f t="shared" ref="CF130:CF154" si="174">BX130+CB130</f>
        <v>2198.3777818355074</v>
      </c>
      <c r="CG130" s="48">
        <f t="shared" ref="CG130:CG154" si="175">BY130+CC130</f>
        <v>2561.0609870966164</v>
      </c>
      <c r="CH130" s="87">
        <f t="shared" ref="CH130:CH154" si="176">SUM(CE130:CG130)</f>
        <v>5747.4980109181715</v>
      </c>
      <c r="CI130" s="48">
        <f t="shared" si="136"/>
        <v>988.05924198604794</v>
      </c>
      <c r="CJ130" s="48">
        <f t="shared" ref="CJ130:CJ154" si="177">CH130-CI130</f>
        <v>4759.4387689321238</v>
      </c>
      <c r="CK130" s="90">
        <f t="shared" si="158"/>
        <v>0.17191119337650784</v>
      </c>
      <c r="CL130" s="88">
        <f t="shared" ref="CL130:CL154" si="178">CI130-AH130-AR130-BN130</f>
        <v>988.05924198604794</v>
      </c>
      <c r="CM130" s="44">
        <f t="shared" ref="CM130:CM154" si="179">CJ130-AG130-AI130-AS130-BO130</f>
        <v>2198.3777818355074</v>
      </c>
      <c r="CN130" s="44">
        <f t="shared" ref="CN130:CN154" si="180">SUM(CL130:CM130)</f>
        <v>3186.4370238215552</v>
      </c>
      <c r="CO130" s="92">
        <f t="shared" si="159"/>
        <v>0.3100827772836538</v>
      </c>
      <c r="CP130" s="88">
        <f t="shared" ref="CP130:CP154" si="181">F130+G130+H130+I130+L130+AA130+AD130</f>
        <v>179.00530518800136</v>
      </c>
      <c r="CQ130" s="52">
        <f t="shared" ref="CQ130:CQ154" si="182">J130+M130+AB130+AE130</f>
        <v>247.19780276330658</v>
      </c>
      <c r="CR130" s="52">
        <f t="shared" ref="CR130:CR154" si="183">SUM(CP130:CQ130)</f>
        <v>426.20310795130797</v>
      </c>
      <c r="CS130" s="111">
        <f t="shared" ref="CS130:CS181" si="184">CP130/CR130</f>
        <v>0.41999999964442308</v>
      </c>
      <c r="CT130" s="88">
        <f t="shared" ref="CT130:CT154" si="185">CL130-CP130</f>
        <v>809.05393679804661</v>
      </c>
      <c r="CU130" s="52">
        <f t="shared" ref="CU130:CU154" si="186">CM130-CQ130</f>
        <v>1951.1799790722009</v>
      </c>
      <c r="CV130" s="52">
        <f t="shared" ref="CV130:CV154" si="187">SUM(CT130:CU130)</f>
        <v>2760.2339158702475</v>
      </c>
      <c r="CW130" s="91">
        <f t="shared" si="160"/>
        <v>0.29311064259674086</v>
      </c>
      <c r="CX130" s="88">
        <f t="shared" ref="CX130:CX154" si="188">D130+E130+F130+G130+H130+I130+L130+R130+X130+AA130+AD130+AO130+AR130+AU130+AX130+BA130+BE130+BH130+BK130</f>
        <v>870.60957334286695</v>
      </c>
      <c r="CY130" s="44">
        <f t="shared" ref="CY130:CY154" si="189">J130+M130+S130+Y130+AB130+AE130+AG130+AP130+AS130+AV130+AY130+BB130+BF130+BL130</f>
        <v>304.02828759065221</v>
      </c>
      <c r="CZ130" s="44">
        <f t="shared" si="117"/>
        <v>1174.6378609335193</v>
      </c>
      <c r="DA130" s="122">
        <f t="array" ref="DA130:DB130">CX130:CY130/CZ130</f>
        <v>0.74117274974515801</v>
      </c>
      <c r="DB130" s="122">
        <v>0.25882725025484193</v>
      </c>
      <c r="DC130" s="88">
        <f t="shared" si="119"/>
        <v>117.44966864318098</v>
      </c>
      <c r="DD130" s="44">
        <f t="shared" si="119"/>
        <v>4455.4104813414715</v>
      </c>
      <c r="DE130" s="44">
        <f t="shared" si="120"/>
        <v>4572.8601499846527</v>
      </c>
      <c r="DF130" s="122">
        <f t="array" ref="DF130:DG130">DC130:DD130/DE130</f>
        <v>2.5684071848026048E-2</v>
      </c>
      <c r="DG130" s="122">
        <v>0.97431592815197388</v>
      </c>
      <c r="DH130" s="88">
        <f t="shared" si="152"/>
        <v>988.05924198604794</v>
      </c>
      <c r="DI130" s="44">
        <f t="shared" si="153"/>
        <v>4759.4387689321238</v>
      </c>
      <c r="DJ130" s="44">
        <f t="shared" si="121"/>
        <v>5747.4980109181715</v>
      </c>
      <c r="DK130" s="122">
        <f t="array" ref="DK130:DL130">DH130:DI130/DJ130</f>
        <v>0.17191119337650784</v>
      </c>
      <c r="DL130" s="122">
        <v>0.82808880662349216</v>
      </c>
      <c r="DM130" s="47"/>
      <c r="DN130" s="47"/>
      <c r="DO130" s="47"/>
      <c r="DP130" s="47"/>
      <c r="DQ130" s="47"/>
      <c r="DR130" s="47"/>
      <c r="DS130" s="47"/>
      <c r="DT130" s="47"/>
      <c r="DU130" s="47"/>
      <c r="DV130" s="47"/>
      <c r="DW130" s="47"/>
      <c r="DX130" s="47"/>
      <c r="DY130" s="47"/>
      <c r="DZ130" s="47"/>
      <c r="EA130" s="47"/>
      <c r="EB130" s="47"/>
      <c r="EC130" s="47"/>
      <c r="ED130" s="47"/>
      <c r="EE130" s="47"/>
      <c r="EF130" s="47"/>
    </row>
    <row r="131" spans="1:136" s="24" customFormat="1" ht="12.75" customHeight="1">
      <c r="A131" s="82">
        <v>1962</v>
      </c>
      <c r="B131" s="83">
        <v>14.757</v>
      </c>
      <c r="C131" s="83">
        <v>7.3607101714440608</v>
      </c>
      <c r="D131" s="74">
        <v>660.43972013281837</v>
      </c>
      <c r="E131" s="45">
        <v>0</v>
      </c>
      <c r="F131" s="45">
        <v>0</v>
      </c>
      <c r="G131" s="45">
        <v>0</v>
      </c>
      <c r="H131" s="45">
        <v>0</v>
      </c>
      <c r="I131" s="45">
        <v>243.47661415870439</v>
      </c>
      <c r="J131" s="45">
        <v>336.22960757511692</v>
      </c>
      <c r="K131" s="45">
        <v>579.70622173382128</v>
      </c>
      <c r="L131" s="45">
        <v>0</v>
      </c>
      <c r="M131" s="45">
        <v>0</v>
      </c>
      <c r="N131" s="45">
        <v>0</v>
      </c>
      <c r="O131" s="45">
        <v>0</v>
      </c>
      <c r="P131" s="45">
        <v>0</v>
      </c>
      <c r="Q131" s="45">
        <v>0</v>
      </c>
      <c r="R131" s="45">
        <v>0</v>
      </c>
      <c r="S131" s="45">
        <v>0</v>
      </c>
      <c r="T131" s="45">
        <v>0</v>
      </c>
      <c r="U131" s="45">
        <v>0</v>
      </c>
      <c r="V131" s="45">
        <v>0</v>
      </c>
      <c r="W131" s="45">
        <v>0</v>
      </c>
      <c r="X131" s="45">
        <v>19.667427460459443</v>
      </c>
      <c r="Y131" s="45">
        <v>55.163370237853222</v>
      </c>
      <c r="Z131" s="45">
        <v>74.830797698312651</v>
      </c>
      <c r="AA131" s="48">
        <v>0</v>
      </c>
      <c r="AB131" s="48">
        <v>0</v>
      </c>
      <c r="AC131" s="45">
        <v>0</v>
      </c>
      <c r="AD131" s="45">
        <v>0</v>
      </c>
      <c r="AE131" s="45">
        <v>0</v>
      </c>
      <c r="AF131" s="45">
        <v>0</v>
      </c>
      <c r="AG131" s="45">
        <v>0</v>
      </c>
      <c r="AH131" s="45">
        <v>0</v>
      </c>
      <c r="AI131" s="45">
        <v>2290.655971719591</v>
      </c>
      <c r="AJ131" s="45">
        <v>2290.655971719591</v>
      </c>
      <c r="AK131" s="74">
        <v>0</v>
      </c>
      <c r="AL131" s="52">
        <v>114.09100765738295</v>
      </c>
      <c r="AM131" s="45">
        <v>1840.1775428610154</v>
      </c>
      <c r="AN131" s="48">
        <v>1954.2685505183981</v>
      </c>
      <c r="AO131" s="74">
        <v>0</v>
      </c>
      <c r="AP131" s="45">
        <v>0</v>
      </c>
      <c r="AQ131" s="45">
        <v>0</v>
      </c>
      <c r="AR131" s="45">
        <v>0</v>
      </c>
      <c r="AS131" s="45">
        <v>0</v>
      </c>
      <c r="AT131" s="45">
        <v>0</v>
      </c>
      <c r="AU131" s="45">
        <v>0</v>
      </c>
      <c r="AV131" s="45">
        <v>0</v>
      </c>
      <c r="AW131" s="45">
        <v>0</v>
      </c>
      <c r="AX131" s="48">
        <v>0</v>
      </c>
      <c r="AY131" s="45">
        <v>0</v>
      </c>
      <c r="AZ131" s="45">
        <v>0</v>
      </c>
      <c r="BA131" s="45">
        <v>0</v>
      </c>
      <c r="BB131" s="45">
        <v>0</v>
      </c>
      <c r="BC131" s="45">
        <v>0</v>
      </c>
      <c r="BD131" s="45">
        <v>0</v>
      </c>
      <c r="BE131" s="45">
        <v>0</v>
      </c>
      <c r="BF131" s="45">
        <v>0</v>
      </c>
      <c r="BG131" s="45">
        <v>0</v>
      </c>
      <c r="BH131" s="45">
        <v>0</v>
      </c>
      <c r="BI131" s="45">
        <v>0</v>
      </c>
      <c r="BJ131" s="45">
        <v>0</v>
      </c>
      <c r="BK131" s="45">
        <v>0</v>
      </c>
      <c r="BL131" s="45">
        <v>0</v>
      </c>
      <c r="BM131" s="45">
        <v>0</v>
      </c>
      <c r="BN131" s="48">
        <v>0</v>
      </c>
      <c r="BO131" s="48">
        <v>0</v>
      </c>
      <c r="BP131" s="45">
        <v>0</v>
      </c>
      <c r="BQ131" s="45">
        <v>0</v>
      </c>
      <c r="BR131" s="45">
        <v>0</v>
      </c>
      <c r="BS131" s="74">
        <f t="shared" si="161"/>
        <v>5559.901261802941</v>
      </c>
      <c r="BT131" s="45">
        <f t="shared" si="162"/>
        <v>0</v>
      </c>
      <c r="BU131" s="45">
        <f t="shared" si="163"/>
        <v>5559.901261802941</v>
      </c>
      <c r="BV131" s="48">
        <f t="shared" si="164"/>
        <v>5559.901261802941</v>
      </c>
      <c r="BW131" s="87">
        <f t="shared" si="165"/>
        <v>1037.6747694093651</v>
      </c>
      <c r="BX131" s="48">
        <f t="shared" si="166"/>
        <v>2231.5705206739854</v>
      </c>
      <c r="BY131" s="48">
        <f t="shared" si="167"/>
        <v>2290.655971719591</v>
      </c>
      <c r="BZ131" s="48">
        <f t="shared" si="168"/>
        <v>5559.901261802941</v>
      </c>
      <c r="CA131" s="87">
        <f t="shared" si="169"/>
        <v>0</v>
      </c>
      <c r="CB131" s="48">
        <f t="shared" si="170"/>
        <v>0</v>
      </c>
      <c r="CC131" s="48">
        <f t="shared" si="171"/>
        <v>0</v>
      </c>
      <c r="CD131" s="48">
        <f t="shared" si="172"/>
        <v>0</v>
      </c>
      <c r="CE131" s="87">
        <f t="shared" si="173"/>
        <v>1037.6747694093651</v>
      </c>
      <c r="CF131" s="48">
        <f t="shared" si="174"/>
        <v>2231.5705206739854</v>
      </c>
      <c r="CG131" s="48">
        <f t="shared" si="175"/>
        <v>2290.655971719591</v>
      </c>
      <c r="CH131" s="87">
        <f t="shared" si="176"/>
        <v>5559.901261802941</v>
      </c>
      <c r="CI131" s="48">
        <f t="shared" si="136"/>
        <v>1037.6747694093649</v>
      </c>
      <c r="CJ131" s="48">
        <f t="shared" si="177"/>
        <v>4522.2264923935763</v>
      </c>
      <c r="CK131" s="90">
        <f t="shared" si="158"/>
        <v>0.18663546716886698</v>
      </c>
      <c r="CL131" s="88">
        <f t="shared" si="178"/>
        <v>1037.6747694093649</v>
      </c>
      <c r="CM131" s="44">
        <f t="shared" si="179"/>
        <v>2231.5705206739854</v>
      </c>
      <c r="CN131" s="44">
        <f t="shared" si="180"/>
        <v>3269.2452900833505</v>
      </c>
      <c r="CO131" s="92">
        <f t="shared" si="159"/>
        <v>0.31740499024559549</v>
      </c>
      <c r="CP131" s="88">
        <f t="shared" si="181"/>
        <v>243.47661415870439</v>
      </c>
      <c r="CQ131" s="52">
        <f t="shared" si="182"/>
        <v>336.22960757511692</v>
      </c>
      <c r="CR131" s="52">
        <f t="shared" si="183"/>
        <v>579.70622173382128</v>
      </c>
      <c r="CS131" s="111">
        <f t="shared" si="184"/>
        <v>0.42000000177762359</v>
      </c>
      <c r="CT131" s="88">
        <f t="shared" si="185"/>
        <v>794.19815525066053</v>
      </c>
      <c r="CU131" s="52">
        <f t="shared" si="186"/>
        <v>1895.3409130988684</v>
      </c>
      <c r="CV131" s="52">
        <f t="shared" si="187"/>
        <v>2689.5390683495289</v>
      </c>
      <c r="CW131" s="91">
        <f t="shared" si="160"/>
        <v>0.29529154813059871</v>
      </c>
      <c r="CX131" s="88">
        <f t="shared" si="188"/>
        <v>923.58376175198214</v>
      </c>
      <c r="CY131" s="44">
        <f t="shared" si="189"/>
        <v>391.39297781297012</v>
      </c>
      <c r="CZ131" s="44">
        <f t="shared" si="117"/>
        <v>1314.9767395649524</v>
      </c>
      <c r="DA131" s="122">
        <f t="array" ref="DA131:DB131">CX131:CY131/CZ131</f>
        <v>0.70235748965228173</v>
      </c>
      <c r="DB131" s="122">
        <v>0.29764251034771821</v>
      </c>
      <c r="DC131" s="88">
        <f t="shared" si="119"/>
        <v>114.09100765738276</v>
      </c>
      <c r="DD131" s="44">
        <f t="shared" si="119"/>
        <v>4130.8335145806059</v>
      </c>
      <c r="DE131" s="44">
        <f t="shared" si="120"/>
        <v>4244.9245222379886</v>
      </c>
      <c r="DF131" s="122">
        <f t="array" ref="DF131:DG131">DC131:DD131/DE131</f>
        <v>2.6877040347759173E-2</v>
      </c>
      <c r="DG131" s="122">
        <v>0.97312295965224083</v>
      </c>
      <c r="DH131" s="88">
        <f t="shared" si="152"/>
        <v>1037.6747694093649</v>
      </c>
      <c r="DI131" s="44">
        <f t="shared" si="153"/>
        <v>4522.2264923935763</v>
      </c>
      <c r="DJ131" s="44">
        <f t="shared" si="121"/>
        <v>5559.901261802941</v>
      </c>
      <c r="DK131" s="122">
        <f t="array" ref="DK131:DL131">DH131:DI131/DJ131</f>
        <v>0.18663546716886698</v>
      </c>
      <c r="DL131" s="122">
        <v>0.81336453283113308</v>
      </c>
      <c r="DM131" s="47"/>
      <c r="DN131" s="47"/>
      <c r="DO131" s="47"/>
      <c r="DP131" s="47"/>
      <c r="DQ131" s="47"/>
      <c r="DR131" s="47"/>
      <c r="DS131" s="47"/>
      <c r="DT131" s="47"/>
      <c r="DU131" s="47"/>
      <c r="DV131" s="47"/>
      <c r="DW131" s="47"/>
      <c r="DX131" s="47"/>
      <c r="DY131" s="47"/>
      <c r="DZ131" s="47"/>
      <c r="EA131" s="47"/>
      <c r="EB131" s="47"/>
      <c r="EC131" s="47"/>
      <c r="ED131" s="47"/>
      <c r="EE131" s="47"/>
      <c r="EF131" s="47"/>
    </row>
    <row r="132" spans="1:136" s="24" customFormat="1" ht="12.75" customHeight="1">
      <c r="A132" s="82">
        <v>1963</v>
      </c>
      <c r="B132" s="83">
        <v>15.010999999999999</v>
      </c>
      <c r="C132" s="83">
        <v>7.2361601492239025</v>
      </c>
      <c r="D132" s="74">
        <v>679.47333952568124</v>
      </c>
      <c r="E132" s="45">
        <v>0</v>
      </c>
      <c r="F132" s="45">
        <v>0</v>
      </c>
      <c r="G132" s="45">
        <v>0</v>
      </c>
      <c r="H132" s="45">
        <v>0</v>
      </c>
      <c r="I132" s="45">
        <v>263.29501725974285</v>
      </c>
      <c r="J132" s="45">
        <v>363.59787891026582</v>
      </c>
      <c r="K132" s="45">
        <v>626.89289617000873</v>
      </c>
      <c r="L132" s="45">
        <v>0</v>
      </c>
      <c r="M132" s="45">
        <v>0</v>
      </c>
      <c r="N132" s="45">
        <v>0</v>
      </c>
      <c r="O132" s="45">
        <v>0</v>
      </c>
      <c r="P132" s="45">
        <v>0</v>
      </c>
      <c r="Q132" s="45">
        <v>0</v>
      </c>
      <c r="R132" s="45">
        <v>0</v>
      </c>
      <c r="S132" s="45">
        <v>0</v>
      </c>
      <c r="T132" s="45">
        <v>0</v>
      </c>
      <c r="U132" s="45">
        <v>0</v>
      </c>
      <c r="V132" s="45">
        <v>0</v>
      </c>
      <c r="W132" s="45">
        <v>0</v>
      </c>
      <c r="X132" s="45">
        <v>22.457784831123845</v>
      </c>
      <c r="Y132" s="45">
        <v>66.934481380321103</v>
      </c>
      <c r="Z132" s="45">
        <v>89.392266211444934</v>
      </c>
      <c r="AA132" s="48">
        <v>0</v>
      </c>
      <c r="AB132" s="48">
        <v>0</v>
      </c>
      <c r="AC132" s="45">
        <v>0</v>
      </c>
      <c r="AD132" s="45">
        <v>0</v>
      </c>
      <c r="AE132" s="45">
        <v>0</v>
      </c>
      <c r="AF132" s="45">
        <v>0</v>
      </c>
      <c r="AG132" s="45">
        <v>0</v>
      </c>
      <c r="AH132" s="45">
        <v>0</v>
      </c>
      <c r="AI132" s="45">
        <v>2139.5654297707015</v>
      </c>
      <c r="AJ132" s="45">
        <v>2139.5654297707015</v>
      </c>
      <c r="AK132" s="74">
        <v>0</v>
      </c>
      <c r="AL132" s="52">
        <v>112.16048231297049</v>
      </c>
      <c r="AM132" s="45">
        <v>1809.0400373059756</v>
      </c>
      <c r="AN132" s="48">
        <v>1921.2005196189461</v>
      </c>
      <c r="AO132" s="74">
        <v>0</v>
      </c>
      <c r="AP132" s="45">
        <v>0</v>
      </c>
      <c r="AQ132" s="45">
        <v>0</v>
      </c>
      <c r="AR132" s="45">
        <v>0</v>
      </c>
      <c r="AS132" s="45">
        <v>0</v>
      </c>
      <c r="AT132" s="45">
        <v>0</v>
      </c>
      <c r="AU132" s="45">
        <v>0</v>
      </c>
      <c r="AV132" s="45">
        <v>0</v>
      </c>
      <c r="AW132" s="45">
        <v>0</v>
      </c>
      <c r="AX132" s="48">
        <v>0</v>
      </c>
      <c r="AY132" s="45">
        <v>0</v>
      </c>
      <c r="AZ132" s="45">
        <v>0</v>
      </c>
      <c r="BA132" s="45">
        <v>0</v>
      </c>
      <c r="BB132" s="45">
        <v>0</v>
      </c>
      <c r="BC132" s="45">
        <v>0</v>
      </c>
      <c r="BD132" s="45">
        <v>0</v>
      </c>
      <c r="BE132" s="45">
        <v>0</v>
      </c>
      <c r="BF132" s="45">
        <v>0</v>
      </c>
      <c r="BG132" s="45">
        <v>0</v>
      </c>
      <c r="BH132" s="45">
        <v>0</v>
      </c>
      <c r="BI132" s="45">
        <v>0</v>
      </c>
      <c r="BJ132" s="45">
        <v>0</v>
      </c>
      <c r="BK132" s="45">
        <v>0</v>
      </c>
      <c r="BL132" s="45">
        <v>0</v>
      </c>
      <c r="BM132" s="45">
        <v>0</v>
      </c>
      <c r="BN132" s="48">
        <v>0</v>
      </c>
      <c r="BO132" s="48">
        <v>0</v>
      </c>
      <c r="BP132" s="45">
        <v>0</v>
      </c>
      <c r="BQ132" s="45">
        <v>0</v>
      </c>
      <c r="BR132" s="45">
        <v>0</v>
      </c>
      <c r="BS132" s="74">
        <f t="shared" si="161"/>
        <v>5456.524451296782</v>
      </c>
      <c r="BT132" s="45">
        <f t="shared" si="162"/>
        <v>0</v>
      </c>
      <c r="BU132" s="45">
        <f t="shared" si="163"/>
        <v>5456.524451296782</v>
      </c>
      <c r="BV132" s="48">
        <f t="shared" si="164"/>
        <v>5456.524451296782</v>
      </c>
      <c r="BW132" s="87">
        <f t="shared" si="165"/>
        <v>1077.3866239295185</v>
      </c>
      <c r="BX132" s="48">
        <f t="shared" si="166"/>
        <v>2239.5723975965625</v>
      </c>
      <c r="BY132" s="48">
        <f t="shared" si="167"/>
        <v>2139.5654297707015</v>
      </c>
      <c r="BZ132" s="48">
        <f t="shared" si="168"/>
        <v>5456.524451296782</v>
      </c>
      <c r="CA132" s="87">
        <f t="shared" si="169"/>
        <v>0</v>
      </c>
      <c r="CB132" s="48">
        <f t="shared" si="170"/>
        <v>0</v>
      </c>
      <c r="CC132" s="48">
        <f t="shared" si="171"/>
        <v>0</v>
      </c>
      <c r="CD132" s="48">
        <f t="shared" si="172"/>
        <v>0</v>
      </c>
      <c r="CE132" s="87">
        <f t="shared" si="173"/>
        <v>1077.3866239295185</v>
      </c>
      <c r="CF132" s="48">
        <f t="shared" si="174"/>
        <v>2239.5723975965625</v>
      </c>
      <c r="CG132" s="48">
        <f t="shared" si="175"/>
        <v>2139.5654297707015</v>
      </c>
      <c r="CH132" s="87">
        <f t="shared" si="176"/>
        <v>5456.524451296782</v>
      </c>
      <c r="CI132" s="48">
        <f t="shared" si="136"/>
        <v>1077.3866239295182</v>
      </c>
      <c r="CJ132" s="48">
        <f t="shared" si="177"/>
        <v>4379.1378273672635</v>
      </c>
      <c r="CK132" s="90">
        <f t="shared" si="158"/>
        <v>0.19744924329505564</v>
      </c>
      <c r="CL132" s="88">
        <f t="shared" si="178"/>
        <v>1077.3866239295182</v>
      </c>
      <c r="CM132" s="44">
        <f t="shared" si="179"/>
        <v>2239.572397596562</v>
      </c>
      <c r="CN132" s="44">
        <f t="shared" si="180"/>
        <v>3316.9590215260805</v>
      </c>
      <c r="CO132" s="92">
        <f t="shared" si="159"/>
        <v>0.32481155689220109</v>
      </c>
      <c r="CP132" s="88">
        <f t="shared" si="181"/>
        <v>263.29501725974285</v>
      </c>
      <c r="CQ132" s="52">
        <f t="shared" si="182"/>
        <v>363.59787891026582</v>
      </c>
      <c r="CR132" s="52">
        <f t="shared" si="183"/>
        <v>626.89289617000873</v>
      </c>
      <c r="CS132" s="111">
        <f t="shared" si="184"/>
        <v>0.42000000138514759</v>
      </c>
      <c r="CT132" s="88">
        <f t="shared" si="185"/>
        <v>814.09160666977539</v>
      </c>
      <c r="CU132" s="52">
        <f t="shared" si="186"/>
        <v>1875.9745186862963</v>
      </c>
      <c r="CV132" s="52">
        <f t="shared" si="187"/>
        <v>2690.0661253560716</v>
      </c>
      <c r="CW132" s="91">
        <f t="shared" si="160"/>
        <v>0.30262884581025601</v>
      </c>
      <c r="CX132" s="88">
        <f t="shared" si="188"/>
        <v>965.22614161654792</v>
      </c>
      <c r="CY132" s="44">
        <f t="shared" si="189"/>
        <v>430.53236029058689</v>
      </c>
      <c r="CZ132" s="44">
        <f t="shared" si="117"/>
        <v>1395.7585019071348</v>
      </c>
      <c r="DA132" s="122">
        <f t="array" ref="DA132:DB132">CX132:CY132/CZ132</f>
        <v>0.69154236946984982</v>
      </c>
      <c r="DB132" s="122">
        <v>0.30845763053015018</v>
      </c>
      <c r="DC132" s="88">
        <f t="shared" si="119"/>
        <v>112.16048231297032</v>
      </c>
      <c r="DD132" s="44">
        <f t="shared" si="119"/>
        <v>3948.6054670766766</v>
      </c>
      <c r="DE132" s="44">
        <f t="shared" si="120"/>
        <v>4060.7659493896472</v>
      </c>
      <c r="DF132" s="122">
        <f t="array" ref="DF132:DG132">DC132:DD132/DE132</f>
        <v>2.7620523741297767E-2</v>
      </c>
      <c r="DG132" s="122">
        <v>0.97237947625870214</v>
      </c>
      <c r="DH132" s="88">
        <f t="shared" si="152"/>
        <v>1077.3866239295182</v>
      </c>
      <c r="DI132" s="44">
        <f t="shared" si="153"/>
        <v>4379.1378273672635</v>
      </c>
      <c r="DJ132" s="44">
        <f t="shared" si="121"/>
        <v>5456.524451296782</v>
      </c>
      <c r="DK132" s="122">
        <f t="array" ref="DK132:DL132">DH132:DI132/DJ132</f>
        <v>0.19744924329505564</v>
      </c>
      <c r="DL132" s="122">
        <v>0.80255075670494436</v>
      </c>
      <c r="DM132" s="47"/>
      <c r="DN132" s="47"/>
      <c r="DO132" s="47"/>
      <c r="DP132" s="47"/>
      <c r="DQ132" s="47"/>
      <c r="DR132" s="47"/>
      <c r="DS132" s="47"/>
      <c r="DT132" s="47"/>
      <c r="DU132" s="47"/>
      <c r="DV132" s="47"/>
      <c r="DW132" s="47"/>
      <c r="DX132" s="47"/>
      <c r="DY132" s="47"/>
      <c r="DZ132" s="47"/>
      <c r="EA132" s="47"/>
      <c r="EB132" s="47"/>
      <c r="EC132" s="47"/>
      <c r="ED132" s="47"/>
      <c r="EE132" s="47"/>
      <c r="EF132" s="47"/>
    </row>
    <row r="133" spans="1:136" s="24" customFormat="1" ht="12.75" customHeight="1">
      <c r="A133" s="82">
        <v>1964</v>
      </c>
      <c r="B133" s="83">
        <v>15.771000000000001</v>
      </c>
      <c r="C133" s="83">
        <v>6.8874516517658995</v>
      </c>
      <c r="D133" s="74">
        <v>677.30510798300679</v>
      </c>
      <c r="E133" s="45">
        <v>0</v>
      </c>
      <c r="F133" s="45">
        <v>0</v>
      </c>
      <c r="G133" s="45">
        <v>0</v>
      </c>
      <c r="H133" s="45">
        <v>0</v>
      </c>
      <c r="I133" s="45">
        <v>257.63992328045146</v>
      </c>
      <c r="J133" s="45">
        <v>355.78846482658042</v>
      </c>
      <c r="K133" s="45">
        <v>613.42838810703188</v>
      </c>
      <c r="L133" s="45">
        <v>0</v>
      </c>
      <c r="M133" s="45">
        <v>0</v>
      </c>
      <c r="N133" s="45">
        <v>0</v>
      </c>
      <c r="O133" s="45">
        <v>0</v>
      </c>
      <c r="P133" s="45">
        <v>0</v>
      </c>
      <c r="Q133" s="45">
        <v>0</v>
      </c>
      <c r="R133" s="45">
        <v>0</v>
      </c>
      <c r="S133" s="45">
        <v>0</v>
      </c>
      <c r="T133" s="45">
        <v>0</v>
      </c>
      <c r="U133" s="45">
        <v>0</v>
      </c>
      <c r="V133" s="45">
        <v>0</v>
      </c>
      <c r="W133" s="45">
        <v>0</v>
      </c>
      <c r="X133" s="45">
        <v>21.373284602244624</v>
      </c>
      <c r="Y133" s="45">
        <v>72.41043088390083</v>
      </c>
      <c r="Z133" s="45">
        <v>93.783715486145468</v>
      </c>
      <c r="AA133" s="48">
        <v>10.331177477648849</v>
      </c>
      <c r="AB133" s="48">
        <v>0</v>
      </c>
      <c r="AC133" s="45">
        <v>10.331177477648849</v>
      </c>
      <c r="AD133" s="45">
        <v>0</v>
      </c>
      <c r="AE133" s="45">
        <v>0</v>
      </c>
      <c r="AF133" s="45">
        <v>0</v>
      </c>
      <c r="AG133" s="45">
        <v>0</v>
      </c>
      <c r="AH133" s="45">
        <v>0</v>
      </c>
      <c r="AI133" s="45">
        <v>1378.489761574916</v>
      </c>
      <c r="AJ133" s="45">
        <v>1378.489761574916</v>
      </c>
      <c r="AK133" s="74">
        <v>0</v>
      </c>
      <c r="AL133" s="52">
        <v>106.75550060237144</v>
      </c>
      <c r="AM133" s="45">
        <v>1721.8629129414749</v>
      </c>
      <c r="AN133" s="48">
        <v>1828.6184135438461</v>
      </c>
      <c r="AO133" s="74">
        <v>0</v>
      </c>
      <c r="AP133" s="45">
        <v>0</v>
      </c>
      <c r="AQ133" s="45">
        <v>0</v>
      </c>
      <c r="AR133" s="45">
        <v>0</v>
      </c>
      <c r="AS133" s="45">
        <v>0</v>
      </c>
      <c r="AT133" s="45">
        <v>0</v>
      </c>
      <c r="AU133" s="45">
        <v>0</v>
      </c>
      <c r="AV133" s="45">
        <v>0</v>
      </c>
      <c r="AW133" s="45">
        <v>0</v>
      </c>
      <c r="AX133" s="48">
        <v>0</v>
      </c>
      <c r="AY133" s="45">
        <v>0</v>
      </c>
      <c r="AZ133" s="45">
        <v>0</v>
      </c>
      <c r="BA133" s="45">
        <v>0</v>
      </c>
      <c r="BB133" s="45">
        <v>0</v>
      </c>
      <c r="BC133" s="45">
        <v>0</v>
      </c>
      <c r="BD133" s="45">
        <v>0</v>
      </c>
      <c r="BE133" s="45">
        <v>0</v>
      </c>
      <c r="BF133" s="45">
        <v>0</v>
      </c>
      <c r="BG133" s="45">
        <v>0</v>
      </c>
      <c r="BH133" s="45">
        <v>0</v>
      </c>
      <c r="BI133" s="45">
        <v>0</v>
      </c>
      <c r="BJ133" s="45">
        <v>0</v>
      </c>
      <c r="BK133" s="45">
        <v>0</v>
      </c>
      <c r="BL133" s="45">
        <v>0</v>
      </c>
      <c r="BM133" s="45">
        <v>0</v>
      </c>
      <c r="BN133" s="48">
        <v>0</v>
      </c>
      <c r="BO133" s="48">
        <v>0</v>
      </c>
      <c r="BP133" s="45">
        <v>0</v>
      </c>
      <c r="BQ133" s="45">
        <v>0</v>
      </c>
      <c r="BR133" s="45">
        <v>0</v>
      </c>
      <c r="BS133" s="74">
        <f t="shared" si="161"/>
        <v>4601.9565641725949</v>
      </c>
      <c r="BT133" s="45">
        <f t="shared" si="162"/>
        <v>0</v>
      </c>
      <c r="BU133" s="45">
        <f t="shared" si="163"/>
        <v>4601.9565641725949</v>
      </c>
      <c r="BV133" s="48">
        <f t="shared" si="164"/>
        <v>4601.9565641725949</v>
      </c>
      <c r="BW133" s="87">
        <f t="shared" si="165"/>
        <v>1073.4049939457232</v>
      </c>
      <c r="BX133" s="48">
        <f t="shared" si="166"/>
        <v>2150.0618086519562</v>
      </c>
      <c r="BY133" s="48">
        <f t="shared" si="167"/>
        <v>1378.489761574916</v>
      </c>
      <c r="BZ133" s="48">
        <f t="shared" si="168"/>
        <v>4601.9565641725949</v>
      </c>
      <c r="CA133" s="87">
        <f t="shared" si="169"/>
        <v>0</v>
      </c>
      <c r="CB133" s="48">
        <f t="shared" si="170"/>
        <v>0</v>
      </c>
      <c r="CC133" s="48">
        <f t="shared" si="171"/>
        <v>0</v>
      </c>
      <c r="CD133" s="48">
        <f t="shared" si="172"/>
        <v>0</v>
      </c>
      <c r="CE133" s="87">
        <f t="shared" si="173"/>
        <v>1073.4049939457232</v>
      </c>
      <c r="CF133" s="48">
        <f t="shared" si="174"/>
        <v>2150.0618086519562</v>
      </c>
      <c r="CG133" s="48">
        <f t="shared" si="175"/>
        <v>1378.489761574916</v>
      </c>
      <c r="CH133" s="87">
        <f t="shared" si="176"/>
        <v>4601.9565641725949</v>
      </c>
      <c r="CI133" s="48">
        <f t="shared" si="136"/>
        <v>1073.4049939457229</v>
      </c>
      <c r="CJ133" s="48">
        <f t="shared" si="177"/>
        <v>3528.5515702268722</v>
      </c>
      <c r="CK133" s="90">
        <f t="shared" si="158"/>
        <v>0.23324970129063244</v>
      </c>
      <c r="CL133" s="88">
        <f t="shared" si="178"/>
        <v>1073.4049939457229</v>
      </c>
      <c r="CM133" s="44">
        <f t="shared" si="179"/>
        <v>2150.0618086519562</v>
      </c>
      <c r="CN133" s="44">
        <f t="shared" si="180"/>
        <v>3223.4668025976789</v>
      </c>
      <c r="CO133" s="92">
        <f t="shared" si="159"/>
        <v>0.33299706796443612</v>
      </c>
      <c r="CP133" s="88">
        <f t="shared" si="181"/>
        <v>267.97110075810031</v>
      </c>
      <c r="CQ133" s="52">
        <f t="shared" si="182"/>
        <v>355.78846482658042</v>
      </c>
      <c r="CR133" s="52">
        <f t="shared" si="183"/>
        <v>623.75956558468079</v>
      </c>
      <c r="CS133" s="111">
        <f t="shared" si="184"/>
        <v>0.42960639891256447</v>
      </c>
      <c r="CT133" s="88">
        <f t="shared" si="185"/>
        <v>805.43389318762263</v>
      </c>
      <c r="CU133" s="52">
        <f t="shared" si="186"/>
        <v>1794.2733438253758</v>
      </c>
      <c r="CV133" s="52">
        <f t="shared" si="187"/>
        <v>2599.7072370129986</v>
      </c>
      <c r="CW133" s="91">
        <f t="shared" si="160"/>
        <v>0.30981715237791424</v>
      </c>
      <c r="CX133" s="88">
        <f t="shared" si="188"/>
        <v>966.64949334335176</v>
      </c>
      <c r="CY133" s="44">
        <f t="shared" si="189"/>
        <v>428.19889571048122</v>
      </c>
      <c r="CZ133" s="44">
        <f t="shared" si="117"/>
        <v>1394.848389053833</v>
      </c>
      <c r="DA133" s="122">
        <f t="array" ref="DA133:DB133">CX133:CY133/CZ133</f>
        <v>0.693014022835169</v>
      </c>
      <c r="DB133" s="122">
        <v>0.30698597716483095</v>
      </c>
      <c r="DC133" s="88">
        <f t="shared" si="119"/>
        <v>106.75550060237117</v>
      </c>
      <c r="DD133" s="44">
        <f t="shared" si="119"/>
        <v>3100.3526745163908</v>
      </c>
      <c r="DE133" s="44">
        <f t="shared" si="120"/>
        <v>3207.1081751187621</v>
      </c>
      <c r="DF133" s="122">
        <f t="array" ref="DF133:DG133">DC133:DD133/DE133</f>
        <v>3.3287153027951079E-2</v>
      </c>
      <c r="DG133" s="122">
        <v>0.96671284697204884</v>
      </c>
      <c r="DH133" s="88">
        <f t="shared" si="152"/>
        <v>1073.4049939457229</v>
      </c>
      <c r="DI133" s="44">
        <f t="shared" si="153"/>
        <v>3528.5515702268722</v>
      </c>
      <c r="DJ133" s="44">
        <f t="shared" si="121"/>
        <v>4601.9565641725949</v>
      </c>
      <c r="DK133" s="122">
        <f t="array" ref="DK133:DL133">DH133:DI133/DJ133</f>
        <v>0.23324970129063244</v>
      </c>
      <c r="DL133" s="122">
        <v>0.76675029870936762</v>
      </c>
      <c r="DM133" s="47"/>
      <c r="DN133" s="47"/>
      <c r="DO133" s="47"/>
      <c r="DP133" s="47"/>
      <c r="DQ133" s="47"/>
      <c r="DR133" s="47"/>
      <c r="DS133" s="47"/>
      <c r="DT133" s="47"/>
      <c r="DU133" s="47"/>
      <c r="DV133" s="47"/>
      <c r="DW133" s="47"/>
      <c r="DX133" s="47"/>
      <c r="DY133" s="47"/>
      <c r="DZ133" s="47"/>
      <c r="EA133" s="47"/>
      <c r="EB133" s="47"/>
      <c r="EC133" s="47"/>
      <c r="ED133" s="47"/>
      <c r="EE133" s="47"/>
      <c r="EF133" s="47"/>
    </row>
    <row r="134" spans="1:136" s="24" customFormat="1" ht="12.75" customHeight="1">
      <c r="A134" s="82">
        <v>1965</v>
      </c>
      <c r="B134" s="83">
        <v>16.076000000000001</v>
      </c>
      <c r="C134" s="83">
        <v>6.7567802936053747</v>
      </c>
      <c r="D134" s="74">
        <v>717.13763324210004</v>
      </c>
      <c r="E134" s="45">
        <v>0</v>
      </c>
      <c r="F134" s="45">
        <v>42.729878576760392</v>
      </c>
      <c r="G134" s="45">
        <v>0</v>
      </c>
      <c r="H134" s="45">
        <v>0</v>
      </c>
      <c r="I134" s="45">
        <v>274.55478071983083</v>
      </c>
      <c r="J134" s="45">
        <v>379.14707073662606</v>
      </c>
      <c r="K134" s="45">
        <v>653.70185145645689</v>
      </c>
      <c r="L134" s="45">
        <v>0</v>
      </c>
      <c r="M134" s="45">
        <v>0</v>
      </c>
      <c r="N134" s="45">
        <v>0</v>
      </c>
      <c r="O134" s="45">
        <v>0</v>
      </c>
      <c r="P134" s="45">
        <v>0</v>
      </c>
      <c r="Q134" s="45">
        <v>0</v>
      </c>
      <c r="R134" s="45">
        <v>0</v>
      </c>
      <c r="S134" s="45">
        <v>0</v>
      </c>
      <c r="T134" s="45">
        <v>0</v>
      </c>
      <c r="U134" s="45">
        <v>0</v>
      </c>
      <c r="V134" s="45">
        <v>0</v>
      </c>
      <c r="W134" s="45">
        <v>0</v>
      </c>
      <c r="X134" s="45">
        <v>23.160911760761383</v>
      </c>
      <c r="Y134" s="45">
        <v>77.270539437671061</v>
      </c>
      <c r="Z134" s="45">
        <v>100.43145119843246</v>
      </c>
      <c r="AA134" s="48">
        <v>12.250042672306545</v>
      </c>
      <c r="AB134" s="48">
        <v>0</v>
      </c>
      <c r="AC134" s="45">
        <v>12.250042672306545</v>
      </c>
      <c r="AD134" s="45">
        <v>0</v>
      </c>
      <c r="AE134" s="45">
        <v>0</v>
      </c>
      <c r="AF134" s="45">
        <v>0</v>
      </c>
      <c r="AG134" s="45">
        <v>0</v>
      </c>
      <c r="AH134" s="45">
        <v>0</v>
      </c>
      <c r="AI134" s="45">
        <v>1039.4842696312517</v>
      </c>
      <c r="AJ134" s="45">
        <v>1039.4842696312517</v>
      </c>
      <c r="AK134" s="74">
        <v>0</v>
      </c>
      <c r="AL134" s="52">
        <v>92.162483204777303</v>
      </c>
      <c r="AM134" s="45">
        <v>1486.4916645931826</v>
      </c>
      <c r="AN134" s="48">
        <v>1578.6541477979599</v>
      </c>
      <c r="AO134" s="74">
        <v>0</v>
      </c>
      <c r="AP134" s="45">
        <v>0</v>
      </c>
      <c r="AQ134" s="45">
        <v>0</v>
      </c>
      <c r="AR134" s="45">
        <v>0</v>
      </c>
      <c r="AS134" s="45">
        <v>0</v>
      </c>
      <c r="AT134" s="45">
        <v>0</v>
      </c>
      <c r="AU134" s="45">
        <v>0</v>
      </c>
      <c r="AV134" s="45">
        <v>0</v>
      </c>
      <c r="AW134" s="45">
        <v>0</v>
      </c>
      <c r="AX134" s="48">
        <v>0</v>
      </c>
      <c r="AY134" s="45">
        <v>0</v>
      </c>
      <c r="AZ134" s="45">
        <v>0</v>
      </c>
      <c r="BA134" s="45">
        <v>0</v>
      </c>
      <c r="BB134" s="45">
        <v>0</v>
      </c>
      <c r="BC134" s="45">
        <v>0</v>
      </c>
      <c r="BD134" s="45">
        <v>0</v>
      </c>
      <c r="BE134" s="45">
        <v>0</v>
      </c>
      <c r="BF134" s="45">
        <v>0</v>
      </c>
      <c r="BG134" s="45">
        <v>0</v>
      </c>
      <c r="BH134" s="45">
        <v>0</v>
      </c>
      <c r="BI134" s="45">
        <v>0</v>
      </c>
      <c r="BJ134" s="45">
        <v>0</v>
      </c>
      <c r="BK134" s="45">
        <v>0</v>
      </c>
      <c r="BL134" s="45">
        <v>0</v>
      </c>
      <c r="BM134" s="45">
        <v>0</v>
      </c>
      <c r="BN134" s="48">
        <v>0</v>
      </c>
      <c r="BO134" s="48">
        <v>0</v>
      </c>
      <c r="BP134" s="45">
        <v>0</v>
      </c>
      <c r="BQ134" s="45">
        <v>0</v>
      </c>
      <c r="BR134" s="45">
        <v>0</v>
      </c>
      <c r="BS134" s="74">
        <f t="shared" si="161"/>
        <v>4144.3892745752682</v>
      </c>
      <c r="BT134" s="45">
        <f t="shared" si="162"/>
        <v>0</v>
      </c>
      <c r="BU134" s="45">
        <f t="shared" si="163"/>
        <v>4144.3892745752682</v>
      </c>
      <c r="BV134" s="48">
        <f t="shared" si="164"/>
        <v>4144.3892745752682</v>
      </c>
      <c r="BW134" s="87">
        <f t="shared" si="165"/>
        <v>1161.9957301765364</v>
      </c>
      <c r="BX134" s="48">
        <f t="shared" si="166"/>
        <v>1942.9092747674797</v>
      </c>
      <c r="BY134" s="48">
        <f t="shared" si="167"/>
        <v>1039.4842696312517</v>
      </c>
      <c r="BZ134" s="48">
        <f t="shared" si="168"/>
        <v>4144.3892745752673</v>
      </c>
      <c r="CA134" s="87">
        <f t="shared" si="169"/>
        <v>0</v>
      </c>
      <c r="CB134" s="48">
        <f t="shared" si="170"/>
        <v>0</v>
      </c>
      <c r="CC134" s="48">
        <f t="shared" si="171"/>
        <v>0</v>
      </c>
      <c r="CD134" s="48">
        <f t="shared" si="172"/>
        <v>0</v>
      </c>
      <c r="CE134" s="87">
        <f t="shared" si="173"/>
        <v>1161.9957301765364</v>
      </c>
      <c r="CF134" s="48">
        <f t="shared" si="174"/>
        <v>1942.9092747674797</v>
      </c>
      <c r="CG134" s="48">
        <f t="shared" si="175"/>
        <v>1039.4842696312517</v>
      </c>
      <c r="CH134" s="87">
        <f t="shared" si="176"/>
        <v>4144.3892745752673</v>
      </c>
      <c r="CI134" s="48">
        <f t="shared" si="136"/>
        <v>1161.9957301765367</v>
      </c>
      <c r="CJ134" s="48">
        <f t="shared" si="177"/>
        <v>2982.3935443987307</v>
      </c>
      <c r="CK134" s="90">
        <f t="shared" si="158"/>
        <v>0.28037803719478605</v>
      </c>
      <c r="CL134" s="88">
        <f t="shared" si="178"/>
        <v>1161.9957301765367</v>
      </c>
      <c r="CM134" s="44">
        <f t="shared" si="179"/>
        <v>1942.909274767479</v>
      </c>
      <c r="CN134" s="44">
        <f t="shared" si="180"/>
        <v>3104.9050049440157</v>
      </c>
      <c r="CO134" s="92">
        <f t="shared" si="159"/>
        <v>0.37424517926515066</v>
      </c>
      <c r="CP134" s="88">
        <f t="shared" si="181"/>
        <v>329.53470196889776</v>
      </c>
      <c r="CQ134" s="52">
        <f t="shared" si="182"/>
        <v>379.14707073662606</v>
      </c>
      <c r="CR134" s="52">
        <f t="shared" si="183"/>
        <v>708.68177270552383</v>
      </c>
      <c r="CS134" s="111">
        <f t="shared" si="184"/>
        <v>0.46499672301551942</v>
      </c>
      <c r="CT134" s="88">
        <f t="shared" si="185"/>
        <v>832.46102820763895</v>
      </c>
      <c r="CU134" s="52">
        <f t="shared" si="186"/>
        <v>1563.7622040308529</v>
      </c>
      <c r="CV134" s="52">
        <f t="shared" si="187"/>
        <v>2396.2232322384916</v>
      </c>
      <c r="CW134" s="91">
        <f t="shared" si="160"/>
        <v>0.34740545747483415</v>
      </c>
      <c r="CX134" s="88">
        <f t="shared" si="188"/>
        <v>1069.8332469717591</v>
      </c>
      <c r="CY134" s="44">
        <f t="shared" si="189"/>
        <v>456.41761017429712</v>
      </c>
      <c r="CZ134" s="44">
        <f t="shared" si="117"/>
        <v>1526.2508571460562</v>
      </c>
      <c r="DA134" s="122">
        <f t="array" ref="DA134:DB134">CX134:CY134/CZ134</f>
        <v>0.70095505071312159</v>
      </c>
      <c r="DB134" s="122">
        <v>0.29904494928687841</v>
      </c>
      <c r="DC134" s="88">
        <f t="shared" si="119"/>
        <v>92.162483204777573</v>
      </c>
      <c r="DD134" s="44">
        <f t="shared" si="119"/>
        <v>2525.9759342244333</v>
      </c>
      <c r="DE134" s="44">
        <f t="shared" si="120"/>
        <v>2618.1384174292107</v>
      </c>
      <c r="DF134" s="122">
        <f t="array" ref="DF134:DG134">DC134:DD134/DE134</f>
        <v>3.5201531970671475E-2</v>
      </c>
      <c r="DG134" s="122">
        <v>0.96479846802932856</v>
      </c>
      <c r="DH134" s="88">
        <f t="shared" si="152"/>
        <v>1161.9957301765367</v>
      </c>
      <c r="DI134" s="44">
        <f t="shared" si="153"/>
        <v>2982.3935443987302</v>
      </c>
      <c r="DJ134" s="44">
        <f t="shared" si="121"/>
        <v>4144.3892745752673</v>
      </c>
      <c r="DK134" s="122">
        <f t="array" ref="DK134:DL134">DH134:DI134/DJ134</f>
        <v>0.28037803719478605</v>
      </c>
      <c r="DL134" s="122">
        <v>0.71962196280521384</v>
      </c>
      <c r="DM134" s="47"/>
      <c r="DN134" s="47"/>
      <c r="DO134" s="47"/>
      <c r="DP134" s="47"/>
      <c r="DQ134" s="47"/>
      <c r="DR134" s="47"/>
      <c r="DS134" s="47"/>
      <c r="DT134" s="47"/>
      <c r="DU134" s="47"/>
      <c r="DV134" s="47"/>
      <c r="DW134" s="47"/>
      <c r="DX134" s="47"/>
      <c r="DY134" s="47"/>
      <c r="DZ134" s="47"/>
      <c r="EA134" s="47"/>
      <c r="EB134" s="47"/>
      <c r="EC134" s="47"/>
      <c r="ED134" s="47"/>
      <c r="EE134" s="47"/>
      <c r="EF134" s="47"/>
    </row>
    <row r="135" spans="1:136" s="24" customFormat="1" ht="12.75" customHeight="1">
      <c r="A135" s="82">
        <v>1966</v>
      </c>
      <c r="B135" s="83">
        <v>16.68</v>
      </c>
      <c r="C135" s="83">
        <v>6.5121103117505994</v>
      </c>
      <c r="D135" s="74">
        <v>709.69629388489204</v>
      </c>
      <c r="E135" s="45">
        <v>0</v>
      </c>
      <c r="F135" s="45">
        <v>38.167478537170261</v>
      </c>
      <c r="G135" s="45">
        <v>0</v>
      </c>
      <c r="H135" s="45">
        <v>0</v>
      </c>
      <c r="I135" s="45">
        <v>251.47211415839325</v>
      </c>
      <c r="J135" s="45">
        <v>347.2710200618705</v>
      </c>
      <c r="K135" s="45">
        <v>598.74313422026376</v>
      </c>
      <c r="L135" s="45">
        <v>0</v>
      </c>
      <c r="M135" s="45">
        <v>0</v>
      </c>
      <c r="N135" s="45">
        <v>0</v>
      </c>
      <c r="O135" s="45">
        <v>0</v>
      </c>
      <c r="P135" s="45">
        <v>0</v>
      </c>
      <c r="Q135" s="45">
        <v>0</v>
      </c>
      <c r="R135" s="45">
        <v>0</v>
      </c>
      <c r="S135" s="45">
        <v>0</v>
      </c>
      <c r="T135" s="45">
        <v>0</v>
      </c>
      <c r="U135" s="45">
        <v>0</v>
      </c>
      <c r="V135" s="45">
        <v>0</v>
      </c>
      <c r="W135" s="45">
        <v>0</v>
      </c>
      <c r="X135" s="45">
        <v>23.324432015707433</v>
      </c>
      <c r="Y135" s="45">
        <v>81.401378896882491</v>
      </c>
      <c r="Z135" s="45">
        <v>104.72581091258994</v>
      </c>
      <c r="AA135" s="48">
        <v>28.321167745803354</v>
      </c>
      <c r="AB135" s="48">
        <v>0</v>
      </c>
      <c r="AC135" s="45">
        <v>28.321167745803354</v>
      </c>
      <c r="AD135" s="45">
        <v>0</v>
      </c>
      <c r="AE135" s="45">
        <v>0</v>
      </c>
      <c r="AF135" s="45">
        <v>0</v>
      </c>
      <c r="AG135" s="45">
        <v>0</v>
      </c>
      <c r="AH135" s="45">
        <v>0</v>
      </c>
      <c r="AI135" s="45">
        <v>960.17966782254189</v>
      </c>
      <c r="AJ135" s="45">
        <v>960.17966782254189</v>
      </c>
      <c r="AK135" s="74">
        <v>0</v>
      </c>
      <c r="AL135" s="52">
        <v>88.825184652278168</v>
      </c>
      <c r="AM135" s="45">
        <v>1432.664268585132</v>
      </c>
      <c r="AN135" s="48">
        <v>1521.4894532374099</v>
      </c>
      <c r="AO135" s="74">
        <v>0</v>
      </c>
      <c r="AP135" s="45">
        <v>0</v>
      </c>
      <c r="AQ135" s="45">
        <v>0</v>
      </c>
      <c r="AR135" s="45">
        <v>0</v>
      </c>
      <c r="AS135" s="45">
        <v>0</v>
      </c>
      <c r="AT135" s="45">
        <v>0</v>
      </c>
      <c r="AU135" s="45">
        <v>0</v>
      </c>
      <c r="AV135" s="45">
        <v>0</v>
      </c>
      <c r="AW135" s="45">
        <v>0</v>
      </c>
      <c r="AX135" s="48">
        <v>0</v>
      </c>
      <c r="AY135" s="45">
        <v>0</v>
      </c>
      <c r="AZ135" s="45">
        <v>0</v>
      </c>
      <c r="BA135" s="45">
        <v>0</v>
      </c>
      <c r="BB135" s="45">
        <v>0</v>
      </c>
      <c r="BC135" s="45">
        <v>0</v>
      </c>
      <c r="BD135" s="45">
        <v>0</v>
      </c>
      <c r="BE135" s="45">
        <v>0</v>
      </c>
      <c r="BF135" s="45">
        <v>0</v>
      </c>
      <c r="BG135" s="45">
        <v>0</v>
      </c>
      <c r="BH135" s="45">
        <v>0</v>
      </c>
      <c r="BI135" s="45">
        <v>0</v>
      </c>
      <c r="BJ135" s="45">
        <v>0</v>
      </c>
      <c r="BK135" s="45">
        <v>0</v>
      </c>
      <c r="BL135" s="45">
        <v>0</v>
      </c>
      <c r="BM135" s="45">
        <v>0</v>
      </c>
      <c r="BN135" s="48">
        <v>0</v>
      </c>
      <c r="BO135" s="48">
        <v>0</v>
      </c>
      <c r="BP135" s="45">
        <v>0</v>
      </c>
      <c r="BQ135" s="45">
        <v>0</v>
      </c>
      <c r="BR135" s="45">
        <v>0</v>
      </c>
      <c r="BS135" s="74">
        <f t="shared" si="161"/>
        <v>3961.3230063606716</v>
      </c>
      <c r="BT135" s="45">
        <f t="shared" si="162"/>
        <v>0</v>
      </c>
      <c r="BU135" s="45">
        <f t="shared" si="163"/>
        <v>3961.3230063606716</v>
      </c>
      <c r="BV135" s="48">
        <f t="shared" si="164"/>
        <v>3961.3230063606716</v>
      </c>
      <c r="BW135" s="87">
        <f t="shared" si="165"/>
        <v>1139.8066709942445</v>
      </c>
      <c r="BX135" s="48">
        <f t="shared" si="166"/>
        <v>1861.3366675438851</v>
      </c>
      <c r="BY135" s="48">
        <f t="shared" si="167"/>
        <v>960.17966782254189</v>
      </c>
      <c r="BZ135" s="48">
        <f t="shared" si="168"/>
        <v>3961.3230063606716</v>
      </c>
      <c r="CA135" s="87">
        <f t="shared" si="169"/>
        <v>0</v>
      </c>
      <c r="CB135" s="48">
        <f t="shared" si="170"/>
        <v>0</v>
      </c>
      <c r="CC135" s="48">
        <f t="shared" si="171"/>
        <v>0</v>
      </c>
      <c r="CD135" s="48">
        <f t="shared" si="172"/>
        <v>0</v>
      </c>
      <c r="CE135" s="87">
        <f t="shared" si="173"/>
        <v>1139.8066709942445</v>
      </c>
      <c r="CF135" s="48">
        <f t="shared" si="174"/>
        <v>1861.3366675438851</v>
      </c>
      <c r="CG135" s="48">
        <f t="shared" si="175"/>
        <v>960.17966782254189</v>
      </c>
      <c r="CH135" s="87">
        <f t="shared" si="176"/>
        <v>3961.3230063606716</v>
      </c>
      <c r="CI135" s="48">
        <f t="shared" si="136"/>
        <v>1139.8066709942445</v>
      </c>
      <c r="CJ135" s="48">
        <f t="shared" si="177"/>
        <v>2821.516335366427</v>
      </c>
      <c r="CK135" s="90">
        <f t="shared" si="158"/>
        <v>0.28773383770120842</v>
      </c>
      <c r="CL135" s="88">
        <f t="shared" si="178"/>
        <v>1139.8066709942445</v>
      </c>
      <c r="CM135" s="44">
        <f t="shared" si="179"/>
        <v>1861.3366675438851</v>
      </c>
      <c r="CN135" s="44">
        <f t="shared" si="180"/>
        <v>3001.1433385381297</v>
      </c>
      <c r="CO135" s="92">
        <f t="shared" si="159"/>
        <v>0.37979081384011781</v>
      </c>
      <c r="CP135" s="88">
        <f t="shared" si="181"/>
        <v>317.96076044136686</v>
      </c>
      <c r="CQ135" s="52">
        <f t="shared" si="182"/>
        <v>347.2710200618705</v>
      </c>
      <c r="CR135" s="52">
        <f t="shared" si="183"/>
        <v>665.23178050323736</v>
      </c>
      <c r="CS135" s="111">
        <f t="shared" si="184"/>
        <v>0.47796988923294459</v>
      </c>
      <c r="CT135" s="88">
        <f t="shared" si="185"/>
        <v>821.84591055287774</v>
      </c>
      <c r="CU135" s="52">
        <f t="shared" si="186"/>
        <v>1514.0656474820146</v>
      </c>
      <c r="CV135" s="52">
        <f t="shared" si="187"/>
        <v>2335.9115580348926</v>
      </c>
      <c r="CW135" s="91">
        <f t="shared" si="160"/>
        <v>0.35183091916556264</v>
      </c>
      <c r="CX135" s="88">
        <f t="shared" si="188"/>
        <v>1050.9814863419663</v>
      </c>
      <c r="CY135" s="44">
        <f t="shared" si="189"/>
        <v>428.67239895875298</v>
      </c>
      <c r="CZ135" s="44">
        <f t="shared" si="117"/>
        <v>1479.6538853007191</v>
      </c>
      <c r="DA135" s="122">
        <f t="array" ref="DA135:DB135">CX135:CY135/CZ135</f>
        <v>0.71028873494179945</v>
      </c>
      <c r="DB135" s="122">
        <v>0.28971126505820061</v>
      </c>
      <c r="DC135" s="88">
        <f t="shared" si="119"/>
        <v>88.825184652278267</v>
      </c>
      <c r="DD135" s="44">
        <f t="shared" si="119"/>
        <v>2392.8439364076739</v>
      </c>
      <c r="DE135" s="44">
        <f t="shared" si="120"/>
        <v>2481.669121059952</v>
      </c>
      <c r="DF135" s="122">
        <f t="array" ref="DF135:DG135">DC135:DD135/DE135</f>
        <v>3.579251718067069E-2</v>
      </c>
      <c r="DG135" s="122">
        <v>0.96420748281932944</v>
      </c>
      <c r="DH135" s="88">
        <f t="shared" si="152"/>
        <v>1139.8066709942445</v>
      </c>
      <c r="DI135" s="44">
        <f t="shared" si="153"/>
        <v>2821.516335366427</v>
      </c>
      <c r="DJ135" s="44">
        <f t="shared" si="121"/>
        <v>3961.3230063606716</v>
      </c>
      <c r="DK135" s="122">
        <f t="array" ref="DK135:DL135">DH135:DI135/DJ135</f>
        <v>0.28773383770120842</v>
      </c>
      <c r="DL135" s="122">
        <v>0.71226616229879158</v>
      </c>
      <c r="DM135" s="47"/>
      <c r="DN135" s="47"/>
      <c r="DO135" s="47"/>
      <c r="DP135" s="47"/>
      <c r="DQ135" s="47"/>
      <c r="DR135" s="47"/>
      <c r="DS135" s="47"/>
      <c r="DT135" s="47"/>
      <c r="DU135" s="47"/>
      <c r="DV135" s="47"/>
      <c r="DW135" s="47"/>
      <c r="DX135" s="47"/>
      <c r="DY135" s="47"/>
      <c r="DZ135" s="47"/>
      <c r="EA135" s="47"/>
      <c r="EB135" s="47"/>
      <c r="EC135" s="47"/>
      <c r="ED135" s="47"/>
      <c r="EE135" s="47"/>
      <c r="EF135" s="47"/>
    </row>
    <row r="136" spans="1:136" s="24" customFormat="1" ht="12.75" customHeight="1">
      <c r="A136" s="82">
        <v>1967</v>
      </c>
      <c r="B136" s="83">
        <v>17.184999999999999</v>
      </c>
      <c r="C136" s="83">
        <v>6.3207448356124534</v>
      </c>
      <c r="D136" s="74">
        <v>691.17471192318885</v>
      </c>
      <c r="E136" s="45">
        <v>0</v>
      </c>
      <c r="F136" s="45">
        <v>40.086163747454179</v>
      </c>
      <c r="G136" s="45">
        <v>0</v>
      </c>
      <c r="H136" s="45">
        <v>0</v>
      </c>
      <c r="I136" s="45">
        <v>293.69340878673262</v>
      </c>
      <c r="J136" s="45">
        <v>261.91270375327326</v>
      </c>
      <c r="K136" s="45">
        <v>555.60611254000582</v>
      </c>
      <c r="L136" s="45">
        <v>0</v>
      </c>
      <c r="M136" s="45">
        <v>0</v>
      </c>
      <c r="N136" s="45">
        <v>0</v>
      </c>
      <c r="O136" s="45">
        <v>0</v>
      </c>
      <c r="P136" s="45">
        <v>0</v>
      </c>
      <c r="Q136" s="45">
        <v>0</v>
      </c>
      <c r="R136" s="45">
        <v>0</v>
      </c>
      <c r="S136" s="45">
        <v>0</v>
      </c>
      <c r="T136" s="45">
        <v>0</v>
      </c>
      <c r="U136" s="45">
        <v>0</v>
      </c>
      <c r="V136" s="45">
        <v>0</v>
      </c>
      <c r="W136" s="45">
        <v>0</v>
      </c>
      <c r="X136" s="45">
        <v>26.035147977887696</v>
      </c>
      <c r="Y136" s="45">
        <v>90.923914460285147</v>
      </c>
      <c r="Z136" s="45">
        <v>116.95906243817284</v>
      </c>
      <c r="AA136" s="48">
        <v>29.486274658132093</v>
      </c>
      <c r="AB136" s="48">
        <v>0</v>
      </c>
      <c r="AC136" s="45">
        <v>29.486274658132093</v>
      </c>
      <c r="AD136" s="45">
        <v>0</v>
      </c>
      <c r="AE136" s="45">
        <v>0</v>
      </c>
      <c r="AF136" s="45">
        <v>0</v>
      </c>
      <c r="AG136" s="45">
        <v>0</v>
      </c>
      <c r="AH136" s="45">
        <v>0</v>
      </c>
      <c r="AI136" s="45">
        <v>797.18324827302888</v>
      </c>
      <c r="AJ136" s="45">
        <v>797.18324827302888</v>
      </c>
      <c r="AK136" s="74">
        <v>0</v>
      </c>
      <c r="AL136" s="52">
        <v>86.214959557753872</v>
      </c>
      <c r="AM136" s="45">
        <v>1390.5638638347395</v>
      </c>
      <c r="AN136" s="48">
        <v>1476.7788233924937</v>
      </c>
      <c r="AO136" s="74">
        <v>0</v>
      </c>
      <c r="AP136" s="45">
        <v>0</v>
      </c>
      <c r="AQ136" s="45">
        <v>0</v>
      </c>
      <c r="AR136" s="45">
        <v>0</v>
      </c>
      <c r="AS136" s="45">
        <v>0</v>
      </c>
      <c r="AT136" s="45">
        <v>0</v>
      </c>
      <c r="AU136" s="45">
        <v>0</v>
      </c>
      <c r="AV136" s="45">
        <v>0</v>
      </c>
      <c r="AW136" s="45">
        <v>0</v>
      </c>
      <c r="AX136" s="48">
        <v>0</v>
      </c>
      <c r="AY136" s="45">
        <v>0</v>
      </c>
      <c r="AZ136" s="45">
        <v>0</v>
      </c>
      <c r="BA136" s="45">
        <v>0</v>
      </c>
      <c r="BB136" s="45">
        <v>0</v>
      </c>
      <c r="BC136" s="45">
        <v>0</v>
      </c>
      <c r="BD136" s="45">
        <v>0</v>
      </c>
      <c r="BE136" s="45">
        <v>0</v>
      </c>
      <c r="BF136" s="45">
        <v>0</v>
      </c>
      <c r="BG136" s="45">
        <v>0</v>
      </c>
      <c r="BH136" s="45">
        <v>0</v>
      </c>
      <c r="BI136" s="45">
        <v>0</v>
      </c>
      <c r="BJ136" s="45">
        <v>0</v>
      </c>
      <c r="BK136" s="45">
        <v>0</v>
      </c>
      <c r="BL136" s="45">
        <v>0</v>
      </c>
      <c r="BM136" s="45">
        <v>0</v>
      </c>
      <c r="BN136" s="48">
        <v>0</v>
      </c>
      <c r="BO136" s="48">
        <v>0</v>
      </c>
      <c r="BP136" s="45">
        <v>0</v>
      </c>
      <c r="BQ136" s="45">
        <v>0</v>
      </c>
      <c r="BR136" s="45">
        <v>0</v>
      </c>
      <c r="BS136" s="74">
        <f t="shared" si="161"/>
        <v>3707.2743969724761</v>
      </c>
      <c r="BT136" s="45">
        <f t="shared" si="162"/>
        <v>0</v>
      </c>
      <c r="BU136" s="45">
        <f t="shared" si="163"/>
        <v>3707.2743969724761</v>
      </c>
      <c r="BV136" s="48">
        <f t="shared" si="164"/>
        <v>3707.2743969724761</v>
      </c>
      <c r="BW136" s="87">
        <f t="shared" si="165"/>
        <v>1166.6906666511493</v>
      </c>
      <c r="BX136" s="48">
        <f t="shared" si="166"/>
        <v>1743.4004820482978</v>
      </c>
      <c r="BY136" s="48">
        <f t="shared" si="167"/>
        <v>797.18324827302888</v>
      </c>
      <c r="BZ136" s="48">
        <f t="shared" si="168"/>
        <v>3707.2743969724761</v>
      </c>
      <c r="CA136" s="87">
        <f t="shared" si="169"/>
        <v>0</v>
      </c>
      <c r="CB136" s="48">
        <f t="shared" si="170"/>
        <v>0</v>
      </c>
      <c r="CC136" s="48">
        <f t="shared" si="171"/>
        <v>0</v>
      </c>
      <c r="CD136" s="48">
        <f t="shared" si="172"/>
        <v>0</v>
      </c>
      <c r="CE136" s="87">
        <f t="shared" si="173"/>
        <v>1166.6906666511493</v>
      </c>
      <c r="CF136" s="48">
        <f t="shared" si="174"/>
        <v>1743.4004820482978</v>
      </c>
      <c r="CG136" s="48">
        <f t="shared" si="175"/>
        <v>797.18324827302888</v>
      </c>
      <c r="CH136" s="87">
        <f t="shared" si="176"/>
        <v>3707.2743969724761</v>
      </c>
      <c r="CI136" s="48">
        <f t="shared" si="136"/>
        <v>1166.6906666511495</v>
      </c>
      <c r="CJ136" s="48">
        <f t="shared" si="177"/>
        <v>2540.5837303213266</v>
      </c>
      <c r="CK136" s="90">
        <f t="shared" si="158"/>
        <v>0.31470307879123288</v>
      </c>
      <c r="CL136" s="88">
        <f t="shared" si="178"/>
        <v>1166.6906666511495</v>
      </c>
      <c r="CM136" s="44">
        <f t="shared" si="179"/>
        <v>1743.4004820482978</v>
      </c>
      <c r="CN136" s="44">
        <f t="shared" si="180"/>
        <v>2910.0911486994473</v>
      </c>
      <c r="CO136" s="92">
        <f t="shared" si="159"/>
        <v>0.40091207011593322</v>
      </c>
      <c r="CP136" s="88">
        <f t="shared" si="181"/>
        <v>363.26584719231892</v>
      </c>
      <c r="CQ136" s="52">
        <f t="shared" si="182"/>
        <v>261.91270375327326</v>
      </c>
      <c r="CR136" s="52">
        <f t="shared" si="183"/>
        <v>625.17855094559218</v>
      </c>
      <c r="CS136" s="111">
        <f t="shared" si="184"/>
        <v>0.58105935759132132</v>
      </c>
      <c r="CT136" s="88">
        <f t="shared" si="185"/>
        <v>803.4248194588306</v>
      </c>
      <c r="CU136" s="52">
        <f t="shared" si="186"/>
        <v>1481.4877782950246</v>
      </c>
      <c r="CV136" s="52">
        <f t="shared" si="187"/>
        <v>2284.9125977538552</v>
      </c>
      <c r="CW136" s="91">
        <f t="shared" si="160"/>
        <v>0.35162168576978559</v>
      </c>
      <c r="CX136" s="88">
        <f t="shared" si="188"/>
        <v>1080.4757070933954</v>
      </c>
      <c r="CY136" s="44">
        <f t="shared" si="189"/>
        <v>352.83661821355838</v>
      </c>
      <c r="CZ136" s="44">
        <f t="shared" ref="CZ136:CZ167" si="190">SUM(CX136:CY136)</f>
        <v>1433.3123253069539</v>
      </c>
      <c r="DA136" s="122">
        <f t="array" ref="DA136:DB136">CX136:CY136/CZ136</f>
        <v>0.75383130948937027</v>
      </c>
      <c r="DB136" s="122">
        <v>0.24616869051062959</v>
      </c>
      <c r="DC136" s="88">
        <f t="shared" si="119"/>
        <v>86.214959557754128</v>
      </c>
      <c r="DD136" s="44">
        <f t="shared" si="119"/>
        <v>2187.7471121077683</v>
      </c>
      <c r="DE136" s="44">
        <f t="shared" ref="DE136:DE167" si="191">SUM(DC136:DD136)</f>
        <v>2273.9620716655227</v>
      </c>
      <c r="DF136" s="122">
        <f t="array" ref="DF136:DG136">DC136:DD136/DE136</f>
        <v>3.7913983101137444E-2</v>
      </c>
      <c r="DG136" s="122">
        <v>0.96208601689886242</v>
      </c>
      <c r="DH136" s="88">
        <f t="shared" si="152"/>
        <v>1166.6906666511495</v>
      </c>
      <c r="DI136" s="44">
        <f t="shared" si="153"/>
        <v>2540.5837303213266</v>
      </c>
      <c r="DJ136" s="44">
        <f t="shared" ref="DJ136:DJ167" si="192">SUM(DH136:DI136)</f>
        <v>3707.2743969724761</v>
      </c>
      <c r="DK136" s="122">
        <f t="array" ref="DK136:DL136">DH136:DI136/DJ136</f>
        <v>0.31470307879123288</v>
      </c>
      <c r="DL136" s="122">
        <v>0.68529692120876717</v>
      </c>
      <c r="DM136" s="47"/>
      <c r="DN136" s="47"/>
      <c r="DO136" s="47"/>
      <c r="DP136" s="47"/>
      <c r="DQ136" s="47"/>
      <c r="DR136" s="47"/>
      <c r="DS136" s="47"/>
      <c r="DT136" s="47"/>
      <c r="DU136" s="47"/>
      <c r="DV136" s="47"/>
      <c r="DW136" s="47"/>
      <c r="DX136" s="47"/>
      <c r="DY136" s="47"/>
      <c r="DZ136" s="47"/>
      <c r="EA136" s="47"/>
      <c r="EB136" s="47"/>
      <c r="EC136" s="47"/>
      <c r="ED136" s="47"/>
      <c r="EE136" s="47"/>
      <c r="EF136" s="47"/>
    </row>
    <row r="137" spans="1:136" s="24" customFormat="1" ht="12.75" customHeight="1">
      <c r="A137" s="82">
        <v>1968</v>
      </c>
      <c r="B137" s="83">
        <v>18.295999999999999</v>
      </c>
      <c r="C137" s="83">
        <v>5.9369261040664627</v>
      </c>
      <c r="D137" s="74">
        <v>682.59807881504162</v>
      </c>
      <c r="E137" s="45">
        <v>0</v>
      </c>
      <c r="F137" s="45">
        <v>36.761446436379536</v>
      </c>
      <c r="G137" s="45">
        <v>0</v>
      </c>
      <c r="H137" s="45">
        <v>0</v>
      </c>
      <c r="I137" s="45">
        <v>255.40656099693922</v>
      </c>
      <c r="J137" s="45">
        <v>264.98282280279841</v>
      </c>
      <c r="K137" s="45">
        <v>520.38938379973763</v>
      </c>
      <c r="L137" s="45">
        <v>0</v>
      </c>
      <c r="M137" s="45">
        <v>0</v>
      </c>
      <c r="N137" s="45">
        <v>0</v>
      </c>
      <c r="O137" s="45">
        <v>0</v>
      </c>
      <c r="P137" s="45">
        <v>0</v>
      </c>
      <c r="Q137" s="45">
        <v>0</v>
      </c>
      <c r="R137" s="45">
        <v>0</v>
      </c>
      <c r="S137" s="45">
        <v>0</v>
      </c>
      <c r="T137" s="45">
        <v>0</v>
      </c>
      <c r="U137" s="45">
        <v>0</v>
      </c>
      <c r="V137" s="45">
        <v>0</v>
      </c>
      <c r="W137" s="45">
        <v>0</v>
      </c>
      <c r="X137" s="45">
        <v>23.747704416265851</v>
      </c>
      <c r="Y137" s="45">
        <v>73.237920419763896</v>
      </c>
      <c r="Z137" s="45">
        <v>96.985624836029729</v>
      </c>
      <c r="AA137" s="48">
        <v>37.099851224311323</v>
      </c>
      <c r="AB137" s="48">
        <v>0</v>
      </c>
      <c r="AC137" s="45">
        <v>37.099851224311323</v>
      </c>
      <c r="AD137" s="45">
        <v>0</v>
      </c>
      <c r="AE137" s="45">
        <v>0</v>
      </c>
      <c r="AF137" s="45">
        <v>0</v>
      </c>
      <c r="AG137" s="45">
        <v>0</v>
      </c>
      <c r="AH137" s="45">
        <v>0</v>
      </c>
      <c r="AI137" s="45">
        <v>655.73415312986435</v>
      </c>
      <c r="AJ137" s="45">
        <v>655.73415312986435</v>
      </c>
      <c r="AK137" s="74">
        <v>55.783357673808482</v>
      </c>
      <c r="AL137" s="52">
        <v>80.979672059466552</v>
      </c>
      <c r="AM137" s="45">
        <v>1306.1237428946217</v>
      </c>
      <c r="AN137" s="48">
        <v>1387.1034149540883</v>
      </c>
      <c r="AO137" s="74">
        <v>0</v>
      </c>
      <c r="AP137" s="45">
        <v>0</v>
      </c>
      <c r="AQ137" s="45">
        <v>0</v>
      </c>
      <c r="AR137" s="45">
        <v>0</v>
      </c>
      <c r="AS137" s="45">
        <v>0</v>
      </c>
      <c r="AT137" s="45">
        <v>0</v>
      </c>
      <c r="AU137" s="45">
        <v>0</v>
      </c>
      <c r="AV137" s="45">
        <v>0</v>
      </c>
      <c r="AW137" s="45">
        <v>0</v>
      </c>
      <c r="AX137" s="48">
        <v>0</v>
      </c>
      <c r="AY137" s="45">
        <v>0</v>
      </c>
      <c r="AZ137" s="45">
        <v>0</v>
      </c>
      <c r="BA137" s="45">
        <v>0</v>
      </c>
      <c r="BB137" s="45">
        <v>0</v>
      </c>
      <c r="BC137" s="45">
        <v>0</v>
      </c>
      <c r="BD137" s="45">
        <v>0</v>
      </c>
      <c r="BE137" s="45">
        <v>0</v>
      </c>
      <c r="BF137" s="45">
        <v>0</v>
      </c>
      <c r="BG137" s="45">
        <v>0</v>
      </c>
      <c r="BH137" s="45">
        <v>0</v>
      </c>
      <c r="BI137" s="45">
        <v>0</v>
      </c>
      <c r="BJ137" s="45">
        <v>0</v>
      </c>
      <c r="BK137" s="45">
        <v>0</v>
      </c>
      <c r="BL137" s="45">
        <v>0</v>
      </c>
      <c r="BM137" s="45">
        <v>0</v>
      </c>
      <c r="BN137" s="48">
        <v>0</v>
      </c>
      <c r="BO137" s="48">
        <v>0</v>
      </c>
      <c r="BP137" s="45">
        <v>0</v>
      </c>
      <c r="BQ137" s="45">
        <v>0</v>
      </c>
      <c r="BR137" s="45">
        <v>0</v>
      </c>
      <c r="BS137" s="74">
        <f t="shared" si="161"/>
        <v>3472.4553108692608</v>
      </c>
      <c r="BT137" s="45">
        <f t="shared" si="162"/>
        <v>0</v>
      </c>
      <c r="BU137" s="45">
        <f t="shared" si="163"/>
        <v>3472.4553108692608</v>
      </c>
      <c r="BV137" s="48">
        <f t="shared" si="164"/>
        <v>3472.4553108692608</v>
      </c>
      <c r="BW137" s="87">
        <f t="shared" si="165"/>
        <v>1116.5933139484041</v>
      </c>
      <c r="BX137" s="48">
        <f t="shared" si="166"/>
        <v>1700.1278437909925</v>
      </c>
      <c r="BY137" s="48">
        <f t="shared" si="167"/>
        <v>655.73415312986435</v>
      </c>
      <c r="BZ137" s="48">
        <f t="shared" si="168"/>
        <v>3472.4553108692608</v>
      </c>
      <c r="CA137" s="87">
        <f t="shared" si="169"/>
        <v>0</v>
      </c>
      <c r="CB137" s="48">
        <f t="shared" si="170"/>
        <v>0</v>
      </c>
      <c r="CC137" s="48">
        <f t="shared" si="171"/>
        <v>0</v>
      </c>
      <c r="CD137" s="48">
        <f t="shared" si="172"/>
        <v>0</v>
      </c>
      <c r="CE137" s="87">
        <f t="shared" si="173"/>
        <v>1116.5933139484041</v>
      </c>
      <c r="CF137" s="48">
        <f t="shared" si="174"/>
        <v>1700.1278437909925</v>
      </c>
      <c r="CG137" s="48">
        <f t="shared" si="175"/>
        <v>655.73415312986435</v>
      </c>
      <c r="CH137" s="87">
        <f t="shared" si="176"/>
        <v>3472.4553108692608</v>
      </c>
      <c r="CI137" s="48">
        <f t="shared" si="136"/>
        <v>1116.5933139484041</v>
      </c>
      <c r="CJ137" s="48">
        <f t="shared" si="177"/>
        <v>2355.8619969208567</v>
      </c>
      <c r="CK137" s="90">
        <f t="shared" si="158"/>
        <v>0.32155728842738857</v>
      </c>
      <c r="CL137" s="88">
        <f t="shared" si="178"/>
        <v>1116.5933139484041</v>
      </c>
      <c r="CM137" s="44">
        <f t="shared" si="179"/>
        <v>1700.1278437909923</v>
      </c>
      <c r="CN137" s="44">
        <f t="shared" si="180"/>
        <v>2816.7211577393964</v>
      </c>
      <c r="CO137" s="92">
        <f t="shared" si="159"/>
        <v>0.39641599271563804</v>
      </c>
      <c r="CP137" s="88">
        <f t="shared" si="181"/>
        <v>329.26785865763009</v>
      </c>
      <c r="CQ137" s="52">
        <f t="shared" si="182"/>
        <v>264.98282280279841</v>
      </c>
      <c r="CR137" s="52">
        <f t="shared" si="183"/>
        <v>594.2506814604285</v>
      </c>
      <c r="CS137" s="111">
        <f t="shared" si="184"/>
        <v>0.55408915619317844</v>
      </c>
      <c r="CT137" s="88">
        <f t="shared" si="185"/>
        <v>787.32545529077402</v>
      </c>
      <c r="CU137" s="52">
        <f t="shared" si="186"/>
        <v>1435.1450209881939</v>
      </c>
      <c r="CV137" s="52">
        <f t="shared" si="187"/>
        <v>2222.4704762789679</v>
      </c>
      <c r="CW137" s="91">
        <f t="shared" si="160"/>
        <v>0.3542568793125096</v>
      </c>
      <c r="CX137" s="88">
        <f t="shared" si="188"/>
        <v>1035.6136418889375</v>
      </c>
      <c r="CY137" s="44">
        <f t="shared" si="189"/>
        <v>338.22074322256231</v>
      </c>
      <c r="CZ137" s="44">
        <f t="shared" si="190"/>
        <v>1373.8343851114998</v>
      </c>
      <c r="DA137" s="122">
        <f t="array" ref="DA137:DB137">CX137:CY137/CZ137</f>
        <v>0.75381257967632509</v>
      </c>
      <c r="DB137" s="122">
        <v>0.24618742032367494</v>
      </c>
      <c r="DC137" s="88">
        <f t="shared" si="119"/>
        <v>80.979672059466566</v>
      </c>
      <c r="DD137" s="44">
        <f t="shared" si="119"/>
        <v>2017.6412536982943</v>
      </c>
      <c r="DE137" s="44">
        <f t="shared" si="191"/>
        <v>2098.6209257577611</v>
      </c>
      <c r="DF137" s="122">
        <f t="array" ref="DF137:DG137">DC137:DD137/DE137</f>
        <v>3.8587088818923677E-2</v>
      </c>
      <c r="DG137" s="122">
        <v>0.96141291118107619</v>
      </c>
      <c r="DH137" s="88">
        <f t="shared" si="152"/>
        <v>1116.5933139484041</v>
      </c>
      <c r="DI137" s="44">
        <f t="shared" si="153"/>
        <v>2355.8619969208567</v>
      </c>
      <c r="DJ137" s="44">
        <f t="shared" si="192"/>
        <v>3472.4553108692608</v>
      </c>
      <c r="DK137" s="122">
        <f t="array" ref="DK137:DL137">DH137:DI137/DJ137</f>
        <v>0.32155728842738857</v>
      </c>
      <c r="DL137" s="122">
        <v>0.67844271157261149</v>
      </c>
      <c r="DM137" s="47"/>
      <c r="DN137" s="47"/>
      <c r="DO137" s="47"/>
      <c r="DP137" s="47"/>
      <c r="DQ137" s="47"/>
      <c r="DR137" s="47"/>
      <c r="DS137" s="47"/>
      <c r="DT137" s="47"/>
      <c r="DU137" s="47"/>
      <c r="DV137" s="47"/>
      <c r="DW137" s="47"/>
      <c r="DX137" s="47"/>
      <c r="DY137" s="47"/>
      <c r="DZ137" s="47"/>
      <c r="EA137" s="47"/>
      <c r="EB137" s="47"/>
      <c r="EC137" s="47"/>
      <c r="ED137" s="47"/>
      <c r="EE137" s="47"/>
      <c r="EF137" s="47"/>
    </row>
    <row r="138" spans="1:136" s="24" customFormat="1" ht="12.75" customHeight="1">
      <c r="A138" s="82">
        <v>1969</v>
      </c>
      <c r="B138" s="83">
        <v>19.251000000000001</v>
      </c>
      <c r="C138" s="83">
        <v>5.6424081865877094</v>
      </c>
      <c r="D138" s="74">
        <v>670.72998836424074</v>
      </c>
      <c r="E138" s="45">
        <v>0</v>
      </c>
      <c r="F138" s="45">
        <v>36.218618149706508</v>
      </c>
      <c r="G138" s="45">
        <v>51.266920783335927</v>
      </c>
      <c r="H138" s="45">
        <v>0</v>
      </c>
      <c r="I138" s="45">
        <v>190.51591242013401</v>
      </c>
      <c r="J138" s="45">
        <v>248.64400155836057</v>
      </c>
      <c r="K138" s="45">
        <v>439.15991397849461</v>
      </c>
      <c r="L138" s="45">
        <v>0</v>
      </c>
      <c r="M138" s="45">
        <v>0</v>
      </c>
      <c r="N138" s="45">
        <v>0</v>
      </c>
      <c r="O138" s="45">
        <v>0</v>
      </c>
      <c r="P138" s="45">
        <v>0</v>
      </c>
      <c r="Q138" s="45">
        <v>0</v>
      </c>
      <c r="R138" s="45">
        <v>0</v>
      </c>
      <c r="S138" s="45">
        <v>0</v>
      </c>
      <c r="T138" s="45">
        <v>0</v>
      </c>
      <c r="U138" s="45">
        <v>0</v>
      </c>
      <c r="V138" s="45">
        <v>0</v>
      </c>
      <c r="W138" s="45">
        <v>0</v>
      </c>
      <c r="X138" s="45">
        <v>23.472418056204873</v>
      </c>
      <c r="Y138" s="45">
        <v>67.708898239052502</v>
      </c>
      <c r="Z138" s="45">
        <v>91.181316295257375</v>
      </c>
      <c r="AA138" s="48">
        <v>32.974233442418573</v>
      </c>
      <c r="AB138" s="48">
        <v>2.9509794815853718</v>
      </c>
      <c r="AC138" s="45">
        <v>35.925212924003944</v>
      </c>
      <c r="AD138" s="45">
        <v>0</v>
      </c>
      <c r="AE138" s="45">
        <v>0</v>
      </c>
      <c r="AF138" s="45">
        <v>0</v>
      </c>
      <c r="AG138" s="45">
        <v>0</v>
      </c>
      <c r="AH138" s="45">
        <v>0</v>
      </c>
      <c r="AI138" s="45">
        <v>226.48294687361692</v>
      </c>
      <c r="AJ138" s="45">
        <v>226.48294687361692</v>
      </c>
      <c r="AK138" s="74">
        <v>41.420918497740374</v>
      </c>
      <c r="AL138" s="52">
        <v>68.39162962962962</v>
      </c>
      <c r="AM138" s="45">
        <v>1103.0908004778973</v>
      </c>
      <c r="AN138" s="48">
        <v>1171.4824301075266</v>
      </c>
      <c r="AO138" s="74">
        <v>0</v>
      </c>
      <c r="AP138" s="45">
        <v>0</v>
      </c>
      <c r="AQ138" s="45">
        <v>0</v>
      </c>
      <c r="AR138" s="45">
        <v>0</v>
      </c>
      <c r="AS138" s="45">
        <v>0</v>
      </c>
      <c r="AT138" s="45">
        <v>0</v>
      </c>
      <c r="AU138" s="45">
        <v>0</v>
      </c>
      <c r="AV138" s="45">
        <v>0</v>
      </c>
      <c r="AW138" s="45">
        <v>0</v>
      </c>
      <c r="AX138" s="48">
        <v>0</v>
      </c>
      <c r="AY138" s="45">
        <v>0</v>
      </c>
      <c r="AZ138" s="45">
        <v>0</v>
      </c>
      <c r="BA138" s="45">
        <v>0</v>
      </c>
      <c r="BB138" s="45">
        <v>0</v>
      </c>
      <c r="BC138" s="45">
        <v>0</v>
      </c>
      <c r="BD138" s="45">
        <v>0</v>
      </c>
      <c r="BE138" s="45">
        <v>0</v>
      </c>
      <c r="BF138" s="45">
        <v>0</v>
      </c>
      <c r="BG138" s="45">
        <v>0</v>
      </c>
      <c r="BH138" s="45">
        <v>0</v>
      </c>
      <c r="BI138" s="45">
        <v>0</v>
      </c>
      <c r="BJ138" s="45">
        <v>0</v>
      </c>
      <c r="BK138" s="45">
        <v>0</v>
      </c>
      <c r="BL138" s="45">
        <v>0</v>
      </c>
      <c r="BM138" s="45">
        <v>0</v>
      </c>
      <c r="BN138" s="48">
        <v>0</v>
      </c>
      <c r="BO138" s="48">
        <v>0</v>
      </c>
      <c r="BP138" s="45">
        <v>0</v>
      </c>
      <c r="BQ138" s="45">
        <v>0</v>
      </c>
      <c r="BR138" s="45">
        <v>0</v>
      </c>
      <c r="BS138" s="74">
        <f t="shared" si="161"/>
        <v>2763.8682659739225</v>
      </c>
      <c r="BT138" s="45">
        <f t="shared" si="162"/>
        <v>0</v>
      </c>
      <c r="BU138" s="45">
        <f t="shared" si="163"/>
        <v>2763.8682659739225</v>
      </c>
      <c r="BV138" s="48">
        <f t="shared" si="164"/>
        <v>2763.8682659739225</v>
      </c>
      <c r="BW138" s="87">
        <f t="shared" si="165"/>
        <v>1073.5697208456702</v>
      </c>
      <c r="BX138" s="48">
        <f t="shared" si="166"/>
        <v>1463.8155982546361</v>
      </c>
      <c r="BY138" s="48">
        <f t="shared" si="167"/>
        <v>226.48294687361692</v>
      </c>
      <c r="BZ138" s="48">
        <f t="shared" si="168"/>
        <v>2763.8682659739234</v>
      </c>
      <c r="CA138" s="87">
        <f t="shared" si="169"/>
        <v>0</v>
      </c>
      <c r="CB138" s="48">
        <f t="shared" si="170"/>
        <v>0</v>
      </c>
      <c r="CC138" s="48">
        <f t="shared" si="171"/>
        <v>0</v>
      </c>
      <c r="CD138" s="48">
        <f t="shared" si="172"/>
        <v>0</v>
      </c>
      <c r="CE138" s="87">
        <f t="shared" si="173"/>
        <v>1073.5697208456702</v>
      </c>
      <c r="CF138" s="48">
        <f t="shared" si="174"/>
        <v>1463.8155982546361</v>
      </c>
      <c r="CG138" s="48">
        <f t="shared" si="175"/>
        <v>226.48294687361692</v>
      </c>
      <c r="CH138" s="87">
        <f t="shared" si="176"/>
        <v>2763.8682659739234</v>
      </c>
      <c r="CI138" s="48">
        <f t="shared" si="136"/>
        <v>1073.5697208456702</v>
      </c>
      <c r="CJ138" s="48">
        <f t="shared" si="177"/>
        <v>1690.2985451282532</v>
      </c>
      <c r="CK138" s="90">
        <f t="shared" si="158"/>
        <v>0.38843013397650811</v>
      </c>
      <c r="CL138" s="88">
        <f t="shared" si="178"/>
        <v>1073.5697208456702</v>
      </c>
      <c r="CM138" s="44">
        <f t="shared" si="179"/>
        <v>1463.8155982546364</v>
      </c>
      <c r="CN138" s="44">
        <f t="shared" si="180"/>
        <v>2537.3853191003063</v>
      </c>
      <c r="CO138" s="92">
        <f t="shared" si="159"/>
        <v>0.42310078519187272</v>
      </c>
      <c r="CP138" s="88">
        <f t="shared" si="181"/>
        <v>310.97568479559499</v>
      </c>
      <c r="CQ138" s="52">
        <f t="shared" si="182"/>
        <v>251.59498103994594</v>
      </c>
      <c r="CR138" s="52">
        <f t="shared" si="183"/>
        <v>562.57066583554092</v>
      </c>
      <c r="CS138" s="111">
        <f t="shared" si="184"/>
        <v>0.55277621760410811</v>
      </c>
      <c r="CT138" s="88">
        <f t="shared" si="185"/>
        <v>762.59403605007515</v>
      </c>
      <c r="CU138" s="52">
        <f t="shared" si="186"/>
        <v>1212.2206172146905</v>
      </c>
      <c r="CV138" s="52">
        <f t="shared" si="187"/>
        <v>1974.8146532647656</v>
      </c>
      <c r="CW138" s="91">
        <f t="shared" si="160"/>
        <v>0.38615980228288965</v>
      </c>
      <c r="CX138" s="88">
        <f t="shared" si="188"/>
        <v>1005.1780912160406</v>
      </c>
      <c r="CY138" s="44">
        <f t="shared" si="189"/>
        <v>319.30387927899847</v>
      </c>
      <c r="CZ138" s="44">
        <f t="shared" si="190"/>
        <v>1324.4819704950391</v>
      </c>
      <c r="DA138" s="122">
        <f t="array" ref="DA138:DB138">CX138:CY138/CZ138</f>
        <v>0.75892168682397743</v>
      </c>
      <c r="DB138" s="122">
        <v>0.24107831317602252</v>
      </c>
      <c r="DC138" s="88">
        <f t="shared" si="119"/>
        <v>68.39162962962962</v>
      </c>
      <c r="DD138" s="44">
        <f t="shared" si="119"/>
        <v>1370.9946658492547</v>
      </c>
      <c r="DE138" s="44">
        <f t="shared" si="191"/>
        <v>1439.3862954788842</v>
      </c>
      <c r="DF138" s="122">
        <f t="array" ref="DF138:DG138">DC138:DD138/DE138</f>
        <v>4.7514437121186921E-2</v>
      </c>
      <c r="DG138" s="122">
        <v>0.95248556287881314</v>
      </c>
      <c r="DH138" s="88">
        <f t="shared" si="152"/>
        <v>1073.5697208456702</v>
      </c>
      <c r="DI138" s="44">
        <f t="shared" si="153"/>
        <v>1690.2985451282532</v>
      </c>
      <c r="DJ138" s="44">
        <f t="shared" si="192"/>
        <v>2763.8682659739234</v>
      </c>
      <c r="DK138" s="122">
        <f t="array" ref="DK138:DL138">DH138:DI138/DJ138</f>
        <v>0.38843013397650811</v>
      </c>
      <c r="DL138" s="122">
        <v>0.61156986602349195</v>
      </c>
      <c r="DM138" s="47"/>
      <c r="DN138" s="47"/>
      <c r="DO138" s="47"/>
      <c r="DP138" s="47"/>
      <c r="DQ138" s="47"/>
      <c r="DR138" s="47"/>
      <c r="DS138" s="47"/>
      <c r="DT138" s="47"/>
      <c r="DU138" s="47"/>
      <c r="DV138" s="47"/>
      <c r="DW138" s="47"/>
      <c r="DX138" s="47"/>
      <c r="DY138" s="47"/>
      <c r="DZ138" s="47"/>
      <c r="EA138" s="47"/>
      <c r="EB138" s="47"/>
      <c r="EC138" s="47"/>
      <c r="ED138" s="47"/>
      <c r="EE138" s="47"/>
      <c r="EF138" s="47"/>
    </row>
    <row r="139" spans="1:136" s="24" customFormat="1" ht="12.75" customHeight="1">
      <c r="A139" s="82">
        <v>1970</v>
      </c>
      <c r="B139" s="83">
        <v>21.106999999999999</v>
      </c>
      <c r="C139" s="83">
        <v>5.1462547969867822</v>
      </c>
      <c r="D139" s="74">
        <v>659.935130146397</v>
      </c>
      <c r="E139" s="45">
        <v>0</v>
      </c>
      <c r="F139" s="45">
        <v>34.479907139811438</v>
      </c>
      <c r="G139" s="45">
        <v>45.487746150566167</v>
      </c>
      <c r="H139" s="45">
        <v>0</v>
      </c>
      <c r="I139" s="45">
        <v>191.85752508646422</v>
      </c>
      <c r="J139" s="45">
        <v>254.68300364807885</v>
      </c>
      <c r="K139" s="45">
        <v>446.54052873454305</v>
      </c>
      <c r="L139" s="45">
        <v>0</v>
      </c>
      <c r="M139" s="45">
        <v>0</v>
      </c>
      <c r="N139" s="45">
        <v>0</v>
      </c>
      <c r="O139" s="45">
        <v>0</v>
      </c>
      <c r="P139" s="45">
        <v>0</v>
      </c>
      <c r="Q139" s="45">
        <v>0</v>
      </c>
      <c r="R139" s="45">
        <v>0</v>
      </c>
      <c r="S139" s="45">
        <v>0</v>
      </c>
      <c r="T139" s="45">
        <v>0</v>
      </c>
      <c r="U139" s="45">
        <v>0</v>
      </c>
      <c r="V139" s="45">
        <v>0</v>
      </c>
      <c r="W139" s="45">
        <v>0</v>
      </c>
      <c r="X139" s="45">
        <v>23.374289287913964</v>
      </c>
      <c r="Y139" s="45">
        <v>55.57955180745725</v>
      </c>
      <c r="Z139" s="45">
        <v>78.953841095371217</v>
      </c>
      <c r="AA139" s="48">
        <v>39.610723172407262</v>
      </c>
      <c r="AB139" s="48">
        <v>16.097485004974654</v>
      </c>
      <c r="AC139" s="45">
        <v>55.708208177381913</v>
      </c>
      <c r="AD139" s="45">
        <v>0</v>
      </c>
      <c r="AE139" s="45">
        <v>0</v>
      </c>
      <c r="AF139" s="45">
        <v>0</v>
      </c>
      <c r="AG139" s="45">
        <v>0</v>
      </c>
      <c r="AH139" s="45">
        <v>0</v>
      </c>
      <c r="AI139" s="45">
        <v>4.3835180810157768</v>
      </c>
      <c r="AJ139" s="45">
        <v>4.3835180810157768</v>
      </c>
      <c r="AK139" s="74">
        <v>43.928430947079171</v>
      </c>
      <c r="AL139" s="52">
        <v>62.377754394276785</v>
      </c>
      <c r="AM139" s="45">
        <v>1006.0928128109159</v>
      </c>
      <c r="AN139" s="48">
        <v>1068.4705672051928</v>
      </c>
      <c r="AO139" s="74">
        <v>0</v>
      </c>
      <c r="AP139" s="45">
        <v>0</v>
      </c>
      <c r="AQ139" s="45">
        <v>0</v>
      </c>
      <c r="AR139" s="45">
        <v>0</v>
      </c>
      <c r="AS139" s="45">
        <v>0</v>
      </c>
      <c r="AT139" s="45">
        <v>0</v>
      </c>
      <c r="AU139" s="45">
        <v>0</v>
      </c>
      <c r="AV139" s="45">
        <v>0</v>
      </c>
      <c r="AW139" s="45">
        <v>0</v>
      </c>
      <c r="AX139" s="48">
        <v>0</v>
      </c>
      <c r="AY139" s="45">
        <v>0</v>
      </c>
      <c r="AZ139" s="45">
        <v>0</v>
      </c>
      <c r="BA139" s="45">
        <v>0</v>
      </c>
      <c r="BB139" s="45">
        <v>0</v>
      </c>
      <c r="BC139" s="45">
        <v>0</v>
      </c>
      <c r="BD139" s="45">
        <v>0</v>
      </c>
      <c r="BE139" s="45">
        <v>0</v>
      </c>
      <c r="BF139" s="45">
        <v>0</v>
      </c>
      <c r="BG139" s="45">
        <v>0</v>
      </c>
      <c r="BH139" s="45">
        <v>0</v>
      </c>
      <c r="BI139" s="45">
        <v>0</v>
      </c>
      <c r="BJ139" s="45">
        <v>0</v>
      </c>
      <c r="BK139" s="45">
        <v>0</v>
      </c>
      <c r="BL139" s="45">
        <v>0</v>
      </c>
      <c r="BM139" s="45">
        <v>0</v>
      </c>
      <c r="BN139" s="48">
        <v>0</v>
      </c>
      <c r="BO139" s="48">
        <v>0</v>
      </c>
      <c r="BP139" s="45">
        <v>0</v>
      </c>
      <c r="BQ139" s="45">
        <v>0</v>
      </c>
      <c r="BR139" s="45">
        <v>0</v>
      </c>
      <c r="BS139" s="74">
        <f t="shared" si="161"/>
        <v>2437.887877677359</v>
      </c>
      <c r="BT139" s="45">
        <f t="shared" si="162"/>
        <v>0</v>
      </c>
      <c r="BU139" s="45">
        <f t="shared" si="163"/>
        <v>2437.887877677359</v>
      </c>
      <c r="BV139" s="48">
        <f t="shared" si="164"/>
        <v>2437.887877677359</v>
      </c>
      <c r="BW139" s="87">
        <f t="shared" si="165"/>
        <v>1057.1230753778368</v>
      </c>
      <c r="BX139" s="48">
        <f t="shared" si="166"/>
        <v>1376.3812842185059</v>
      </c>
      <c r="BY139" s="48">
        <f t="shared" si="167"/>
        <v>4.3835180810157768</v>
      </c>
      <c r="BZ139" s="48">
        <f t="shared" si="168"/>
        <v>2437.8878776773581</v>
      </c>
      <c r="CA139" s="87">
        <f t="shared" si="169"/>
        <v>0</v>
      </c>
      <c r="CB139" s="48">
        <f t="shared" si="170"/>
        <v>0</v>
      </c>
      <c r="CC139" s="48">
        <f t="shared" si="171"/>
        <v>0</v>
      </c>
      <c r="CD139" s="48">
        <f t="shared" si="172"/>
        <v>0</v>
      </c>
      <c r="CE139" s="87">
        <f t="shared" si="173"/>
        <v>1057.1230753778368</v>
      </c>
      <c r="CF139" s="48">
        <f t="shared" si="174"/>
        <v>1376.3812842185059</v>
      </c>
      <c r="CG139" s="48">
        <f t="shared" si="175"/>
        <v>4.3835180810157768</v>
      </c>
      <c r="CH139" s="87">
        <f t="shared" si="176"/>
        <v>2437.8878776773581</v>
      </c>
      <c r="CI139" s="48">
        <f t="shared" si="136"/>
        <v>1057.1230753778368</v>
      </c>
      <c r="CJ139" s="48">
        <f t="shared" si="177"/>
        <v>1380.7648022995213</v>
      </c>
      <c r="CK139" s="90">
        <f t="shared" si="158"/>
        <v>0.43362251605475255</v>
      </c>
      <c r="CL139" s="88">
        <f t="shared" si="178"/>
        <v>1057.1230753778368</v>
      </c>
      <c r="CM139" s="44">
        <f t="shared" si="179"/>
        <v>1376.3812842185055</v>
      </c>
      <c r="CN139" s="44">
        <f t="shared" si="180"/>
        <v>2433.5043595963425</v>
      </c>
      <c r="CO139" s="92">
        <f t="shared" si="159"/>
        <v>0.43440360861041855</v>
      </c>
      <c r="CP139" s="88">
        <f t="shared" si="181"/>
        <v>311.43590154924902</v>
      </c>
      <c r="CQ139" s="52">
        <f t="shared" si="182"/>
        <v>270.78048865305351</v>
      </c>
      <c r="CR139" s="52">
        <f t="shared" si="183"/>
        <v>582.21639020230259</v>
      </c>
      <c r="CS139" s="111">
        <f t="shared" si="184"/>
        <v>0.53491434935563131</v>
      </c>
      <c r="CT139" s="88">
        <f t="shared" si="185"/>
        <v>745.68717382858779</v>
      </c>
      <c r="CU139" s="52">
        <f t="shared" si="186"/>
        <v>1105.600795565452</v>
      </c>
      <c r="CV139" s="52">
        <f t="shared" si="187"/>
        <v>1851.2879693940399</v>
      </c>
      <c r="CW139" s="91">
        <f t="shared" si="160"/>
        <v>0.4027937231573242</v>
      </c>
      <c r="CX139" s="88">
        <f t="shared" si="188"/>
        <v>994.74532098355996</v>
      </c>
      <c r="CY139" s="44">
        <f t="shared" si="189"/>
        <v>326.36004046051079</v>
      </c>
      <c r="CZ139" s="44">
        <f t="shared" si="190"/>
        <v>1321.1053614440707</v>
      </c>
      <c r="DA139" s="122">
        <f t="array" ref="DA139:DB139">CX139:CY139/CZ139</f>
        <v>0.7529644114805697</v>
      </c>
      <c r="DB139" s="122">
        <v>0.24703558851943039</v>
      </c>
      <c r="DC139" s="88">
        <f t="shared" si="119"/>
        <v>62.377754394276849</v>
      </c>
      <c r="DD139" s="44">
        <f t="shared" si="119"/>
        <v>1054.4047618390105</v>
      </c>
      <c r="DE139" s="44">
        <f t="shared" si="191"/>
        <v>1116.7825162332874</v>
      </c>
      <c r="DF139" s="122">
        <f t="array" ref="DF139:DG139">DC139:DD139/DE139</f>
        <v>5.5854880863165847E-2</v>
      </c>
      <c r="DG139" s="122">
        <v>0.94414511913683408</v>
      </c>
      <c r="DH139" s="88">
        <f t="shared" si="152"/>
        <v>1057.1230753778368</v>
      </c>
      <c r="DI139" s="44">
        <f t="shared" si="153"/>
        <v>1380.7648022995213</v>
      </c>
      <c r="DJ139" s="44">
        <f t="shared" si="192"/>
        <v>2437.8878776773581</v>
      </c>
      <c r="DK139" s="122">
        <f t="array" ref="DK139:DL139">DH139:DI139/DJ139</f>
        <v>0.43362251605475255</v>
      </c>
      <c r="DL139" s="122">
        <v>0.56637748394524745</v>
      </c>
      <c r="DM139" s="47"/>
      <c r="DN139" s="47"/>
      <c r="DO139" s="47"/>
      <c r="DP139" s="47"/>
      <c r="DQ139" s="47"/>
      <c r="DR139" s="47"/>
      <c r="DS139" s="47"/>
      <c r="DT139" s="47"/>
      <c r="DU139" s="47"/>
      <c r="DV139" s="47"/>
      <c r="DW139" s="47"/>
      <c r="DX139" s="47"/>
      <c r="DY139" s="47"/>
      <c r="DZ139" s="47"/>
      <c r="EA139" s="47"/>
      <c r="EB139" s="47"/>
      <c r="EC139" s="47"/>
      <c r="ED139" s="47"/>
      <c r="EE139" s="47"/>
      <c r="EF139" s="47"/>
    </row>
    <row r="140" spans="1:136" s="24" customFormat="1" ht="12.75" customHeight="1">
      <c r="A140" s="82">
        <v>1971</v>
      </c>
      <c r="B140" s="83">
        <v>22.707000000000001</v>
      </c>
      <c r="C140" s="83">
        <v>4.7836350024221606</v>
      </c>
      <c r="D140" s="74">
        <v>665.69064693706787</v>
      </c>
      <c r="E140" s="45">
        <v>0</v>
      </c>
      <c r="F140" s="45">
        <v>31.509803760954771</v>
      </c>
      <c r="G140" s="45">
        <v>46.645224908618488</v>
      </c>
      <c r="H140" s="45">
        <v>0</v>
      </c>
      <c r="I140" s="45">
        <v>203.53410208305809</v>
      </c>
      <c r="J140" s="45">
        <v>274.99204174924029</v>
      </c>
      <c r="K140" s="45">
        <v>478.52614383229843</v>
      </c>
      <c r="L140" s="45">
        <v>0</v>
      </c>
      <c r="M140" s="45">
        <v>0</v>
      </c>
      <c r="N140" s="45">
        <v>0</v>
      </c>
      <c r="O140" s="45">
        <v>0</v>
      </c>
      <c r="P140" s="45">
        <v>0</v>
      </c>
      <c r="Q140" s="45">
        <v>0</v>
      </c>
      <c r="R140" s="45">
        <v>0</v>
      </c>
      <c r="S140" s="45">
        <v>0</v>
      </c>
      <c r="T140" s="45">
        <v>0</v>
      </c>
      <c r="U140" s="45">
        <v>0</v>
      </c>
      <c r="V140" s="45">
        <v>0</v>
      </c>
      <c r="W140" s="45">
        <v>0</v>
      </c>
      <c r="X140" s="45">
        <v>23.817718677059936</v>
      </c>
      <c r="Y140" s="45">
        <v>53.815893777249308</v>
      </c>
      <c r="Z140" s="45">
        <v>77.633612454309244</v>
      </c>
      <c r="AA140" s="48">
        <v>50.859607345752408</v>
      </c>
      <c r="AB140" s="48">
        <v>20.670086845466155</v>
      </c>
      <c r="AC140" s="45">
        <v>71.529694191218567</v>
      </c>
      <c r="AD140" s="45">
        <v>0</v>
      </c>
      <c r="AE140" s="45">
        <v>0</v>
      </c>
      <c r="AF140" s="45">
        <v>0</v>
      </c>
      <c r="AG140" s="45">
        <v>0</v>
      </c>
      <c r="AH140" s="45">
        <v>0</v>
      </c>
      <c r="AI140" s="45">
        <v>0.42466719734002734</v>
      </c>
      <c r="AJ140" s="45">
        <v>0.42466719734002734</v>
      </c>
      <c r="AK140" s="74">
        <v>72.347695776632747</v>
      </c>
      <c r="AL140" s="52">
        <v>57.982439864359009</v>
      </c>
      <c r="AM140" s="45">
        <v>935.20064297353247</v>
      </c>
      <c r="AN140" s="48">
        <v>993.18308283789145</v>
      </c>
      <c r="AO140" s="74">
        <v>0</v>
      </c>
      <c r="AP140" s="45">
        <v>0</v>
      </c>
      <c r="AQ140" s="45">
        <v>0</v>
      </c>
      <c r="AR140" s="45">
        <v>0</v>
      </c>
      <c r="AS140" s="45">
        <v>0</v>
      </c>
      <c r="AT140" s="45">
        <v>0</v>
      </c>
      <c r="AU140" s="45">
        <v>0</v>
      </c>
      <c r="AV140" s="45">
        <v>0</v>
      </c>
      <c r="AW140" s="45">
        <v>0</v>
      </c>
      <c r="AX140" s="48">
        <v>0</v>
      </c>
      <c r="AY140" s="45">
        <v>0</v>
      </c>
      <c r="AZ140" s="45">
        <v>0</v>
      </c>
      <c r="BA140" s="45">
        <v>0</v>
      </c>
      <c r="BB140" s="45">
        <v>0</v>
      </c>
      <c r="BC140" s="45">
        <v>0</v>
      </c>
      <c r="BD140" s="45">
        <v>0</v>
      </c>
      <c r="BE140" s="45">
        <v>0</v>
      </c>
      <c r="BF140" s="45">
        <v>0</v>
      </c>
      <c r="BG140" s="45">
        <v>0</v>
      </c>
      <c r="BH140" s="45">
        <v>0</v>
      </c>
      <c r="BI140" s="45">
        <v>0</v>
      </c>
      <c r="BJ140" s="45">
        <v>0</v>
      </c>
      <c r="BK140" s="45">
        <v>0</v>
      </c>
      <c r="BL140" s="45">
        <v>0</v>
      </c>
      <c r="BM140" s="45">
        <v>0</v>
      </c>
      <c r="BN140" s="48">
        <v>0</v>
      </c>
      <c r="BO140" s="48">
        <v>0</v>
      </c>
      <c r="BP140" s="45">
        <v>0</v>
      </c>
      <c r="BQ140" s="45">
        <v>0</v>
      </c>
      <c r="BR140" s="45">
        <v>0</v>
      </c>
      <c r="BS140" s="74">
        <f t="shared" si="161"/>
        <v>2437.4905718963319</v>
      </c>
      <c r="BT140" s="45">
        <f t="shared" si="162"/>
        <v>0</v>
      </c>
      <c r="BU140" s="45">
        <f t="shared" si="163"/>
        <v>2437.4905718963319</v>
      </c>
      <c r="BV140" s="48">
        <f t="shared" si="164"/>
        <v>2437.4905718963319</v>
      </c>
      <c r="BW140" s="87">
        <f t="shared" si="165"/>
        <v>1080.0395435768708</v>
      </c>
      <c r="BX140" s="48">
        <f t="shared" si="166"/>
        <v>1357.026361122121</v>
      </c>
      <c r="BY140" s="48">
        <f t="shared" si="167"/>
        <v>0.42466719734002734</v>
      </c>
      <c r="BZ140" s="48">
        <f t="shared" si="168"/>
        <v>2437.4905718963319</v>
      </c>
      <c r="CA140" s="87">
        <f t="shared" si="169"/>
        <v>0</v>
      </c>
      <c r="CB140" s="48">
        <f t="shared" si="170"/>
        <v>0</v>
      </c>
      <c r="CC140" s="48">
        <f t="shared" si="171"/>
        <v>0</v>
      </c>
      <c r="CD140" s="48">
        <f t="shared" si="172"/>
        <v>0</v>
      </c>
      <c r="CE140" s="87">
        <f t="shared" si="173"/>
        <v>1080.0395435768708</v>
      </c>
      <c r="CF140" s="48">
        <f t="shared" si="174"/>
        <v>1357.026361122121</v>
      </c>
      <c r="CG140" s="48">
        <f t="shared" si="175"/>
        <v>0.42466719734002734</v>
      </c>
      <c r="CH140" s="87">
        <f t="shared" si="176"/>
        <v>2437.4905718963319</v>
      </c>
      <c r="CI140" s="48">
        <f t="shared" si="136"/>
        <v>1080.0395435768705</v>
      </c>
      <c r="CJ140" s="48">
        <f t="shared" si="177"/>
        <v>1357.4510283194613</v>
      </c>
      <c r="CK140" s="90">
        <f t="shared" si="158"/>
        <v>0.44309485994713638</v>
      </c>
      <c r="CL140" s="88">
        <f t="shared" si="178"/>
        <v>1080.0395435768705</v>
      </c>
      <c r="CM140" s="44">
        <f t="shared" si="179"/>
        <v>1357.0263611221212</v>
      </c>
      <c r="CN140" s="44">
        <f t="shared" si="180"/>
        <v>2437.0659046989917</v>
      </c>
      <c r="CO140" s="92">
        <f t="shared" si="159"/>
        <v>0.44317207076526272</v>
      </c>
      <c r="CP140" s="88">
        <f t="shared" si="181"/>
        <v>332.54873809838375</v>
      </c>
      <c r="CQ140" s="52">
        <f t="shared" si="182"/>
        <v>295.66212859470642</v>
      </c>
      <c r="CR140" s="52">
        <f t="shared" si="183"/>
        <v>628.21086669309011</v>
      </c>
      <c r="CS140" s="111">
        <f t="shared" si="184"/>
        <v>0.52935846183133461</v>
      </c>
      <c r="CT140" s="88">
        <f t="shared" si="185"/>
        <v>747.49080547848678</v>
      </c>
      <c r="CU140" s="52">
        <f t="shared" si="186"/>
        <v>1061.3642325274147</v>
      </c>
      <c r="CV140" s="52">
        <f t="shared" si="187"/>
        <v>1808.8550380059014</v>
      </c>
      <c r="CW140" s="91">
        <f t="shared" si="160"/>
        <v>0.41323975098774501</v>
      </c>
      <c r="CX140" s="88">
        <f t="shared" si="188"/>
        <v>1022.0571037125117</v>
      </c>
      <c r="CY140" s="44">
        <f t="shared" si="189"/>
        <v>349.47802237195572</v>
      </c>
      <c r="CZ140" s="44">
        <f t="shared" si="190"/>
        <v>1371.5351260844673</v>
      </c>
      <c r="DA140" s="122">
        <f t="array" ref="DA140:DB140">CX140:CY140/CZ140</f>
        <v>0.74519207293679424</v>
      </c>
      <c r="DB140" s="122">
        <v>0.25480792706320582</v>
      </c>
      <c r="DC140" s="88">
        <f t="shared" si="119"/>
        <v>57.982439864358867</v>
      </c>
      <c r="DD140" s="44">
        <f t="shared" si="119"/>
        <v>1007.9730059475056</v>
      </c>
      <c r="DE140" s="44">
        <f t="shared" si="191"/>
        <v>1065.9554458118646</v>
      </c>
      <c r="DF140" s="122">
        <f t="array" ref="DF140:DG140">DC140:DD140/DE140</f>
        <v>5.4394806173345876E-2</v>
      </c>
      <c r="DG140" s="122">
        <v>0.94560519382665398</v>
      </c>
      <c r="DH140" s="88">
        <f t="shared" si="152"/>
        <v>1080.0395435768705</v>
      </c>
      <c r="DI140" s="44">
        <f t="shared" si="153"/>
        <v>1357.4510283194613</v>
      </c>
      <c r="DJ140" s="44">
        <f t="shared" si="192"/>
        <v>2437.4905718963319</v>
      </c>
      <c r="DK140" s="122">
        <f t="array" ref="DK140:DL140">DH140:DI140/DJ140</f>
        <v>0.44309485994713638</v>
      </c>
      <c r="DL140" s="122">
        <v>0.55690514005286362</v>
      </c>
      <c r="DM140" s="47"/>
      <c r="DN140" s="47"/>
      <c r="DO140" s="47"/>
      <c r="DP140" s="47"/>
      <c r="DQ140" s="47"/>
      <c r="DR140" s="47"/>
      <c r="DS140" s="47"/>
      <c r="DT140" s="47"/>
      <c r="DU140" s="47"/>
      <c r="DV140" s="47"/>
      <c r="DW140" s="47"/>
      <c r="DX140" s="47"/>
      <c r="DY140" s="47"/>
      <c r="DZ140" s="47"/>
      <c r="EA140" s="47"/>
      <c r="EB140" s="47"/>
      <c r="EC140" s="47"/>
      <c r="ED140" s="47"/>
      <c r="EE140" s="47"/>
      <c r="EF140" s="47"/>
    </row>
    <row r="141" spans="1:136" s="24" customFormat="1" ht="12.75" customHeight="1">
      <c r="A141" s="82">
        <v>1972</v>
      </c>
      <c r="B141" s="83">
        <v>23.850999999999999</v>
      </c>
      <c r="C141" s="83">
        <v>4.5541905999748442</v>
      </c>
      <c r="D141" s="74">
        <v>709.70062986751088</v>
      </c>
      <c r="E141" s="45">
        <v>0</v>
      </c>
      <c r="F141" s="45">
        <v>30.695244643830449</v>
      </c>
      <c r="G141" s="45">
        <v>45.956337344346153</v>
      </c>
      <c r="H141" s="45">
        <v>0</v>
      </c>
      <c r="I141" s="45">
        <v>253.38605660140038</v>
      </c>
      <c r="J141" s="45">
        <v>346.85171028468409</v>
      </c>
      <c r="K141" s="45">
        <v>600.2377668860845</v>
      </c>
      <c r="L141" s="45">
        <v>0</v>
      </c>
      <c r="M141" s="45">
        <v>0</v>
      </c>
      <c r="N141" s="45">
        <v>0</v>
      </c>
      <c r="O141" s="45">
        <v>0</v>
      </c>
      <c r="P141" s="45">
        <v>0</v>
      </c>
      <c r="Q141" s="45">
        <v>0</v>
      </c>
      <c r="R141" s="45">
        <v>0</v>
      </c>
      <c r="S141" s="45">
        <v>0</v>
      </c>
      <c r="T141" s="45">
        <v>0</v>
      </c>
      <c r="U141" s="45">
        <v>0</v>
      </c>
      <c r="V141" s="45">
        <v>0</v>
      </c>
      <c r="W141" s="45">
        <v>0</v>
      </c>
      <c r="X141" s="45">
        <v>25.567226028258773</v>
      </c>
      <c r="Y141" s="45">
        <v>56.927382499685557</v>
      </c>
      <c r="Z141" s="45">
        <v>82.494608527944322</v>
      </c>
      <c r="AA141" s="48">
        <v>67.56597174122679</v>
      </c>
      <c r="AB141" s="48">
        <v>27.466323508448284</v>
      </c>
      <c r="AC141" s="45">
        <v>95.032295249675087</v>
      </c>
      <c r="AD141" s="45">
        <v>0</v>
      </c>
      <c r="AE141" s="45">
        <v>0</v>
      </c>
      <c r="AF141" s="45">
        <v>0</v>
      </c>
      <c r="AG141" s="45">
        <v>0</v>
      </c>
      <c r="AH141" s="45">
        <v>0</v>
      </c>
      <c r="AI141" s="45">
        <v>3.7667710452391936E-2</v>
      </c>
      <c r="AJ141" s="45">
        <v>3.7667710452391936E-2</v>
      </c>
      <c r="AK141" s="74">
        <v>19.273334619093539</v>
      </c>
      <c r="AL141" s="52">
        <v>55.201344262295088</v>
      </c>
      <c r="AM141" s="45">
        <v>890.3442622950821</v>
      </c>
      <c r="AN141" s="48">
        <v>945.54560655737714</v>
      </c>
      <c r="AO141" s="74">
        <v>0</v>
      </c>
      <c r="AP141" s="45">
        <v>0</v>
      </c>
      <c r="AQ141" s="45">
        <v>0</v>
      </c>
      <c r="AR141" s="45">
        <v>0</v>
      </c>
      <c r="AS141" s="45">
        <v>0</v>
      </c>
      <c r="AT141" s="45">
        <v>0</v>
      </c>
      <c r="AU141" s="45">
        <v>0</v>
      </c>
      <c r="AV141" s="45">
        <v>0</v>
      </c>
      <c r="AW141" s="45">
        <v>0</v>
      </c>
      <c r="AX141" s="48">
        <v>0</v>
      </c>
      <c r="AY141" s="45">
        <v>0</v>
      </c>
      <c r="AZ141" s="45">
        <v>0</v>
      </c>
      <c r="BA141" s="45">
        <v>0</v>
      </c>
      <c r="BB141" s="45">
        <v>0</v>
      </c>
      <c r="BC141" s="45">
        <v>0</v>
      </c>
      <c r="BD141" s="45">
        <v>0</v>
      </c>
      <c r="BE141" s="45">
        <v>0</v>
      </c>
      <c r="BF141" s="45">
        <v>0</v>
      </c>
      <c r="BG141" s="45">
        <v>0</v>
      </c>
      <c r="BH141" s="45">
        <v>0</v>
      </c>
      <c r="BI141" s="45">
        <v>0</v>
      </c>
      <c r="BJ141" s="45">
        <v>0</v>
      </c>
      <c r="BK141" s="45">
        <v>0</v>
      </c>
      <c r="BL141" s="45">
        <v>0</v>
      </c>
      <c r="BM141" s="45">
        <v>0</v>
      </c>
      <c r="BN141" s="48">
        <v>0</v>
      </c>
      <c r="BO141" s="48">
        <v>0</v>
      </c>
      <c r="BP141" s="45">
        <v>0</v>
      </c>
      <c r="BQ141" s="45">
        <v>0</v>
      </c>
      <c r="BR141" s="45">
        <v>0</v>
      </c>
      <c r="BS141" s="74">
        <f t="shared" si="161"/>
        <v>2528.9734914063147</v>
      </c>
      <c r="BT141" s="45">
        <f t="shared" si="162"/>
        <v>0</v>
      </c>
      <c r="BU141" s="45">
        <f t="shared" si="163"/>
        <v>2528.9734914063147</v>
      </c>
      <c r="BV141" s="48">
        <f t="shared" si="164"/>
        <v>2528.9734914063147</v>
      </c>
      <c r="BW141" s="87">
        <f t="shared" si="165"/>
        <v>1188.0728104888688</v>
      </c>
      <c r="BX141" s="48">
        <f t="shared" si="166"/>
        <v>1340.8630132069936</v>
      </c>
      <c r="BY141" s="48">
        <f t="shared" si="167"/>
        <v>3.7667710452391936E-2</v>
      </c>
      <c r="BZ141" s="48">
        <f t="shared" si="168"/>
        <v>2528.9734914063147</v>
      </c>
      <c r="CA141" s="87">
        <f t="shared" si="169"/>
        <v>0</v>
      </c>
      <c r="CB141" s="48">
        <f t="shared" si="170"/>
        <v>0</v>
      </c>
      <c r="CC141" s="48">
        <f t="shared" si="171"/>
        <v>0</v>
      </c>
      <c r="CD141" s="48">
        <f t="shared" si="172"/>
        <v>0</v>
      </c>
      <c r="CE141" s="87">
        <f t="shared" si="173"/>
        <v>1188.0728104888688</v>
      </c>
      <c r="CF141" s="48">
        <f t="shared" si="174"/>
        <v>1340.8630132069936</v>
      </c>
      <c r="CG141" s="48">
        <f t="shared" si="175"/>
        <v>3.7667710452391936E-2</v>
      </c>
      <c r="CH141" s="87">
        <f t="shared" si="176"/>
        <v>2528.9734914063147</v>
      </c>
      <c r="CI141" s="48">
        <f t="shared" si="136"/>
        <v>1188.0728104888685</v>
      </c>
      <c r="CJ141" s="48">
        <f t="shared" si="177"/>
        <v>1340.9006809174462</v>
      </c>
      <c r="CK141" s="90">
        <f t="shared" si="158"/>
        <v>0.46978460411943801</v>
      </c>
      <c r="CL141" s="88">
        <f t="shared" si="178"/>
        <v>1188.0728104888685</v>
      </c>
      <c r="CM141" s="44">
        <f t="shared" si="179"/>
        <v>1340.8630132069939</v>
      </c>
      <c r="CN141" s="44">
        <f t="shared" si="180"/>
        <v>2528.9358236958624</v>
      </c>
      <c r="CO141" s="92">
        <f t="shared" si="159"/>
        <v>0.46979160141461535</v>
      </c>
      <c r="CP141" s="88">
        <f t="shared" si="181"/>
        <v>397.6036103308038</v>
      </c>
      <c r="CQ141" s="52">
        <f t="shared" si="182"/>
        <v>374.31803379313237</v>
      </c>
      <c r="CR141" s="52">
        <f t="shared" si="183"/>
        <v>771.92164412393618</v>
      </c>
      <c r="CS141" s="111">
        <f t="shared" si="184"/>
        <v>0.51508286282353088</v>
      </c>
      <c r="CT141" s="88">
        <f t="shared" si="185"/>
        <v>790.46920015806472</v>
      </c>
      <c r="CU141" s="52">
        <f t="shared" si="186"/>
        <v>966.54497941386148</v>
      </c>
      <c r="CV141" s="52">
        <f t="shared" si="187"/>
        <v>1757.0141795719262</v>
      </c>
      <c r="CW141" s="91">
        <f t="shared" si="160"/>
        <v>0.44989346662566626</v>
      </c>
      <c r="CX141" s="88">
        <f t="shared" si="188"/>
        <v>1132.8714662265736</v>
      </c>
      <c r="CY141" s="44">
        <f t="shared" si="189"/>
        <v>431.24541629281794</v>
      </c>
      <c r="CZ141" s="44">
        <f t="shared" si="190"/>
        <v>1564.1168825193915</v>
      </c>
      <c r="DA141" s="122">
        <f t="array" ref="DA141:DB141">CX141:CY141/CZ141</f>
        <v>0.72428824142720583</v>
      </c>
      <c r="DB141" s="122">
        <v>0.27571175857279417</v>
      </c>
      <c r="DC141" s="88">
        <f t="shared" si="119"/>
        <v>55.201344262294924</v>
      </c>
      <c r="DD141" s="44">
        <f t="shared" si="119"/>
        <v>909.65526462462822</v>
      </c>
      <c r="DE141" s="44">
        <f t="shared" si="191"/>
        <v>964.85660888692314</v>
      </c>
      <c r="DF141" s="122">
        <f t="array" ref="DF141:DG141">DC141:DD141/DE141</f>
        <v>5.7211966787454813E-2</v>
      </c>
      <c r="DG141" s="122">
        <v>0.94278803321254523</v>
      </c>
      <c r="DH141" s="88">
        <f t="shared" si="152"/>
        <v>1188.0728104888685</v>
      </c>
      <c r="DI141" s="44">
        <f t="shared" si="153"/>
        <v>1340.9006809174462</v>
      </c>
      <c r="DJ141" s="44">
        <f t="shared" si="192"/>
        <v>2528.9734914063147</v>
      </c>
      <c r="DK141" s="122">
        <f t="array" ref="DK141:DL141">DH141:DI141/DJ141</f>
        <v>0.46978460411943801</v>
      </c>
      <c r="DL141" s="122">
        <v>0.53021539588056199</v>
      </c>
      <c r="DM141" s="47"/>
      <c r="DN141" s="47"/>
      <c r="DO141" s="47"/>
      <c r="DP141" s="47"/>
      <c r="DQ141" s="47"/>
      <c r="DR141" s="47"/>
      <c r="DS141" s="47"/>
      <c r="DT141" s="47"/>
      <c r="DU141" s="47"/>
      <c r="DV141" s="47"/>
      <c r="DW141" s="47"/>
      <c r="DX141" s="47"/>
      <c r="DY141" s="47"/>
      <c r="DZ141" s="47"/>
      <c r="EA141" s="47"/>
      <c r="EB141" s="47"/>
      <c r="EC141" s="47"/>
      <c r="ED141" s="47"/>
      <c r="EE141" s="47"/>
      <c r="EF141" s="47"/>
    </row>
    <row r="142" spans="1:136" s="24" customFormat="1" ht="12.75" customHeight="1">
      <c r="A142" s="82">
        <v>1973</v>
      </c>
      <c r="B142" s="83">
        <v>25.187999999999999</v>
      </c>
      <c r="C142" s="83">
        <v>4.3124503731935846</v>
      </c>
      <c r="D142" s="74">
        <v>704.82688899475943</v>
      </c>
      <c r="E142" s="45">
        <v>0</v>
      </c>
      <c r="F142" s="45">
        <v>33.589675956804832</v>
      </c>
      <c r="G142" s="45">
        <v>51.141348975702719</v>
      </c>
      <c r="H142" s="45">
        <v>0</v>
      </c>
      <c r="I142" s="45">
        <v>242.90739217087506</v>
      </c>
      <c r="J142" s="45">
        <v>331.72662005717012</v>
      </c>
      <c r="K142" s="45">
        <v>574.63401222804509</v>
      </c>
      <c r="L142" s="45">
        <v>0</v>
      </c>
      <c r="M142" s="45">
        <v>0</v>
      </c>
      <c r="N142" s="45">
        <v>0</v>
      </c>
      <c r="O142" s="45">
        <v>0</v>
      </c>
      <c r="P142" s="45">
        <v>0</v>
      </c>
      <c r="Q142" s="45">
        <v>0</v>
      </c>
      <c r="R142" s="45">
        <v>0</v>
      </c>
      <c r="S142" s="45">
        <v>0</v>
      </c>
      <c r="T142" s="45">
        <v>0</v>
      </c>
      <c r="U142" s="45">
        <v>0</v>
      </c>
      <c r="V142" s="45">
        <v>0</v>
      </c>
      <c r="W142" s="45">
        <v>0</v>
      </c>
      <c r="X142" s="45">
        <v>23.347606320470067</v>
      </c>
      <c r="Y142" s="45">
        <v>54.768119739558529</v>
      </c>
      <c r="Z142" s="45">
        <v>78.115726060028592</v>
      </c>
      <c r="AA142" s="48">
        <v>81.561373908210271</v>
      </c>
      <c r="AB142" s="48">
        <v>33.149806018739085</v>
      </c>
      <c r="AC142" s="45">
        <v>114.71117992694936</v>
      </c>
      <c r="AD142" s="45">
        <v>0</v>
      </c>
      <c r="AE142" s="45">
        <v>0</v>
      </c>
      <c r="AF142" s="45">
        <v>0</v>
      </c>
      <c r="AG142" s="45">
        <v>0</v>
      </c>
      <c r="AH142" s="45">
        <v>0</v>
      </c>
      <c r="AI142" s="45">
        <v>0</v>
      </c>
      <c r="AJ142" s="45">
        <v>0</v>
      </c>
      <c r="AK142" s="74">
        <v>107.50938780371607</v>
      </c>
      <c r="AL142" s="52">
        <v>60.292368667619506</v>
      </c>
      <c r="AM142" s="45">
        <v>972.45755915515338</v>
      </c>
      <c r="AN142" s="48">
        <v>1032.7499278227729</v>
      </c>
      <c r="AO142" s="74">
        <v>0</v>
      </c>
      <c r="AP142" s="45">
        <v>0</v>
      </c>
      <c r="AQ142" s="45">
        <v>0</v>
      </c>
      <c r="AR142" s="45">
        <v>0</v>
      </c>
      <c r="AS142" s="45">
        <v>0</v>
      </c>
      <c r="AT142" s="45">
        <v>0</v>
      </c>
      <c r="AU142" s="45">
        <v>0</v>
      </c>
      <c r="AV142" s="45">
        <v>0</v>
      </c>
      <c r="AW142" s="45">
        <v>0</v>
      </c>
      <c r="AX142" s="48">
        <v>0</v>
      </c>
      <c r="AY142" s="45">
        <v>0</v>
      </c>
      <c r="AZ142" s="45">
        <v>0</v>
      </c>
      <c r="BA142" s="45">
        <v>0</v>
      </c>
      <c r="BB142" s="45">
        <v>0</v>
      </c>
      <c r="BC142" s="45">
        <v>0</v>
      </c>
      <c r="BD142" s="45">
        <v>0</v>
      </c>
      <c r="BE142" s="45">
        <v>0</v>
      </c>
      <c r="BF142" s="45">
        <v>0</v>
      </c>
      <c r="BG142" s="45">
        <v>0</v>
      </c>
      <c r="BH142" s="45">
        <v>0</v>
      </c>
      <c r="BI142" s="45">
        <v>0</v>
      </c>
      <c r="BJ142" s="45">
        <v>0</v>
      </c>
      <c r="BK142" s="45">
        <v>0</v>
      </c>
      <c r="BL142" s="45">
        <v>0</v>
      </c>
      <c r="BM142" s="45">
        <v>0</v>
      </c>
      <c r="BN142" s="48">
        <v>0</v>
      </c>
      <c r="BO142" s="48">
        <v>0</v>
      </c>
      <c r="BP142" s="45">
        <v>0</v>
      </c>
      <c r="BQ142" s="45">
        <v>0</v>
      </c>
      <c r="BR142" s="45">
        <v>0</v>
      </c>
      <c r="BS142" s="74">
        <f t="shared" si="161"/>
        <v>2697.278147768779</v>
      </c>
      <c r="BT142" s="45">
        <f t="shared" si="162"/>
        <v>0</v>
      </c>
      <c r="BU142" s="45">
        <f t="shared" si="163"/>
        <v>2697.278147768779</v>
      </c>
      <c r="BV142" s="48">
        <f t="shared" si="164"/>
        <v>2697.278147768779</v>
      </c>
      <c r="BW142" s="87">
        <f t="shared" si="165"/>
        <v>1197.6666549944418</v>
      </c>
      <c r="BX142" s="48">
        <f t="shared" si="166"/>
        <v>1499.6114927743372</v>
      </c>
      <c r="BY142" s="48">
        <f t="shared" si="167"/>
        <v>0</v>
      </c>
      <c r="BZ142" s="48">
        <f t="shared" si="168"/>
        <v>2697.278147768779</v>
      </c>
      <c r="CA142" s="87">
        <f t="shared" si="169"/>
        <v>0</v>
      </c>
      <c r="CB142" s="48">
        <f t="shared" si="170"/>
        <v>0</v>
      </c>
      <c r="CC142" s="48">
        <f t="shared" si="171"/>
        <v>0</v>
      </c>
      <c r="CD142" s="48">
        <f t="shared" si="172"/>
        <v>0</v>
      </c>
      <c r="CE142" s="87">
        <f t="shared" si="173"/>
        <v>1197.6666549944418</v>
      </c>
      <c r="CF142" s="48">
        <f t="shared" si="174"/>
        <v>1499.6114927743372</v>
      </c>
      <c r="CG142" s="48">
        <f t="shared" si="175"/>
        <v>0</v>
      </c>
      <c r="CH142" s="87">
        <f t="shared" si="176"/>
        <v>2697.278147768779</v>
      </c>
      <c r="CI142" s="48">
        <f t="shared" si="136"/>
        <v>1197.6666549944418</v>
      </c>
      <c r="CJ142" s="48">
        <f t="shared" si="177"/>
        <v>1499.6114927743372</v>
      </c>
      <c r="CK142" s="90">
        <f t="shared" si="158"/>
        <v>0.44402786415823153</v>
      </c>
      <c r="CL142" s="88">
        <f t="shared" si="178"/>
        <v>1197.6666549944418</v>
      </c>
      <c r="CM142" s="44">
        <f t="shared" si="179"/>
        <v>1499.6114927743372</v>
      </c>
      <c r="CN142" s="44">
        <f t="shared" si="180"/>
        <v>2697.278147768779</v>
      </c>
      <c r="CO142" s="92">
        <f t="shared" si="159"/>
        <v>0.44402786415823153</v>
      </c>
      <c r="CP142" s="88">
        <f t="shared" si="181"/>
        <v>409.19979101159288</v>
      </c>
      <c r="CQ142" s="52">
        <f t="shared" si="182"/>
        <v>364.87642607590919</v>
      </c>
      <c r="CR142" s="52">
        <f t="shared" si="183"/>
        <v>774.07621708750207</v>
      </c>
      <c r="CS142" s="111">
        <f t="shared" si="184"/>
        <v>0.52862984545788816</v>
      </c>
      <c r="CT142" s="88">
        <f t="shared" si="185"/>
        <v>788.46686398284896</v>
      </c>
      <c r="CU142" s="52">
        <f t="shared" si="186"/>
        <v>1134.735066698428</v>
      </c>
      <c r="CV142" s="52">
        <f t="shared" si="187"/>
        <v>1923.201930681277</v>
      </c>
      <c r="CW142" s="91">
        <f t="shared" si="160"/>
        <v>0.40997611920217952</v>
      </c>
      <c r="CX142" s="88">
        <f t="shared" si="188"/>
        <v>1137.3742863268224</v>
      </c>
      <c r="CY142" s="44">
        <f t="shared" si="189"/>
        <v>419.64454581546772</v>
      </c>
      <c r="CZ142" s="44">
        <f t="shared" si="190"/>
        <v>1557.0188321422902</v>
      </c>
      <c r="DA142" s="122">
        <f t="array" ref="DA142:DB142">CX142:CY142/CZ142</f>
        <v>0.73048203582863402</v>
      </c>
      <c r="DB142" s="122">
        <v>0.26951796417136586</v>
      </c>
      <c r="DC142" s="88">
        <f t="shared" si="119"/>
        <v>60.292368667619485</v>
      </c>
      <c r="DD142" s="44">
        <f t="shared" si="119"/>
        <v>1079.9669469588694</v>
      </c>
      <c r="DE142" s="44">
        <f t="shared" si="191"/>
        <v>1140.2593156264888</v>
      </c>
      <c r="DF142" s="122">
        <f t="array" ref="DF142:DG142">DC142:DD142/DE142</f>
        <v>5.2876014991811972E-2</v>
      </c>
      <c r="DG142" s="122">
        <v>0.94712398500818806</v>
      </c>
      <c r="DH142" s="88">
        <f t="shared" si="152"/>
        <v>1197.6666549944418</v>
      </c>
      <c r="DI142" s="44">
        <f t="shared" si="153"/>
        <v>1499.611492774337</v>
      </c>
      <c r="DJ142" s="44">
        <f t="shared" si="192"/>
        <v>2697.2781477687786</v>
      </c>
      <c r="DK142" s="122">
        <f t="array" ref="DK142:DL142">DH142:DI142/DJ142</f>
        <v>0.44402786415823164</v>
      </c>
      <c r="DL142" s="122">
        <v>0.55597213584176841</v>
      </c>
      <c r="DM142" s="47"/>
      <c r="DN142" s="47"/>
      <c r="DO142" s="47"/>
      <c r="DP142" s="47"/>
      <c r="DQ142" s="47"/>
      <c r="DR142" s="47"/>
      <c r="DS142" s="47"/>
      <c r="DT142" s="47"/>
      <c r="DU142" s="47"/>
      <c r="DV142" s="47"/>
      <c r="DW142" s="47"/>
      <c r="DX142" s="47"/>
      <c r="DY142" s="47"/>
      <c r="DZ142" s="47"/>
      <c r="EA142" s="47"/>
      <c r="EB142" s="47"/>
      <c r="EC142" s="47"/>
      <c r="ED142" s="47"/>
      <c r="EE142" s="47"/>
      <c r="EF142" s="47"/>
    </row>
    <row r="143" spans="1:136" s="24" customFormat="1" ht="12.75" customHeight="1">
      <c r="A143" s="82">
        <v>1974</v>
      </c>
      <c r="B143" s="83">
        <v>27.199000000000002</v>
      </c>
      <c r="C143" s="83">
        <v>3.9936027059818375</v>
      </c>
      <c r="D143" s="74">
        <v>668.70379712533554</v>
      </c>
      <c r="E143" s="45">
        <v>0</v>
      </c>
      <c r="F143" s="45">
        <v>40.319412919592629</v>
      </c>
      <c r="G143" s="45">
        <v>49.324987021581677</v>
      </c>
      <c r="H143" s="45">
        <v>0</v>
      </c>
      <c r="I143" s="45">
        <v>225.1153909334902</v>
      </c>
      <c r="J143" s="45">
        <v>314.26458413912275</v>
      </c>
      <c r="K143" s="45">
        <v>539.37997507261298</v>
      </c>
      <c r="L143" s="45">
        <v>0</v>
      </c>
      <c r="M143" s="45">
        <v>0</v>
      </c>
      <c r="N143" s="45">
        <v>0</v>
      </c>
      <c r="O143" s="45">
        <v>0</v>
      </c>
      <c r="P143" s="45">
        <v>0</v>
      </c>
      <c r="Q143" s="45">
        <v>0</v>
      </c>
      <c r="R143" s="45">
        <v>0</v>
      </c>
      <c r="S143" s="45">
        <v>0</v>
      </c>
      <c r="T143" s="45">
        <v>0</v>
      </c>
      <c r="U143" s="45">
        <v>0</v>
      </c>
      <c r="V143" s="45">
        <v>0</v>
      </c>
      <c r="W143" s="45">
        <v>0</v>
      </c>
      <c r="X143" s="45">
        <v>22.176475826317141</v>
      </c>
      <c r="Y143" s="45">
        <v>50.718754365969339</v>
      </c>
      <c r="Z143" s="45">
        <v>72.89523019228649</v>
      </c>
      <c r="AA143" s="48">
        <v>48.885690723923673</v>
      </c>
      <c r="AB143" s="48">
        <v>19.872167064965623</v>
      </c>
      <c r="AC143" s="45">
        <v>68.757857788889297</v>
      </c>
      <c r="AD143" s="45">
        <v>0</v>
      </c>
      <c r="AE143" s="45">
        <v>0</v>
      </c>
      <c r="AF143" s="45">
        <v>0</v>
      </c>
      <c r="AG143" s="45">
        <v>0</v>
      </c>
      <c r="AH143" s="45">
        <v>0</v>
      </c>
      <c r="AI143" s="45">
        <v>0</v>
      </c>
      <c r="AJ143" s="45">
        <v>0</v>
      </c>
      <c r="AK143" s="74">
        <v>34.185239163204535</v>
      </c>
      <c r="AL143" s="52">
        <v>39.616538843339825</v>
      </c>
      <c r="AM143" s="45">
        <v>638.97643295709406</v>
      </c>
      <c r="AN143" s="48">
        <v>678.59297180043382</v>
      </c>
      <c r="AO143" s="74">
        <v>0</v>
      </c>
      <c r="AP143" s="45">
        <v>0</v>
      </c>
      <c r="AQ143" s="45">
        <v>0</v>
      </c>
      <c r="AR143" s="45">
        <v>0</v>
      </c>
      <c r="AS143" s="45">
        <v>0</v>
      </c>
      <c r="AT143" s="45">
        <v>0</v>
      </c>
      <c r="AU143" s="45">
        <v>0</v>
      </c>
      <c r="AV143" s="45">
        <v>0</v>
      </c>
      <c r="AW143" s="45">
        <v>0</v>
      </c>
      <c r="AX143" s="48">
        <v>0</v>
      </c>
      <c r="AY143" s="45">
        <v>0</v>
      </c>
      <c r="AZ143" s="45">
        <v>0</v>
      </c>
      <c r="BA143" s="45">
        <v>0</v>
      </c>
      <c r="BB143" s="45">
        <v>0</v>
      </c>
      <c r="BC143" s="45">
        <v>0</v>
      </c>
      <c r="BD143" s="45">
        <v>0</v>
      </c>
      <c r="BE143" s="45">
        <v>0</v>
      </c>
      <c r="BF143" s="45">
        <v>0</v>
      </c>
      <c r="BG143" s="45">
        <v>0</v>
      </c>
      <c r="BH143" s="45">
        <v>0</v>
      </c>
      <c r="BI143" s="45">
        <v>0</v>
      </c>
      <c r="BJ143" s="45">
        <v>0</v>
      </c>
      <c r="BK143" s="45">
        <v>0</v>
      </c>
      <c r="BL143" s="45">
        <v>0</v>
      </c>
      <c r="BM143" s="45">
        <v>0</v>
      </c>
      <c r="BN143" s="48">
        <v>0</v>
      </c>
      <c r="BO143" s="48">
        <v>0</v>
      </c>
      <c r="BP143" s="45">
        <v>0</v>
      </c>
      <c r="BQ143" s="45">
        <v>0</v>
      </c>
      <c r="BR143" s="45">
        <v>0</v>
      </c>
      <c r="BS143" s="74">
        <f t="shared" si="161"/>
        <v>2152.1594710839372</v>
      </c>
      <c r="BT143" s="45">
        <f t="shared" si="162"/>
        <v>0</v>
      </c>
      <c r="BU143" s="45">
        <f t="shared" si="163"/>
        <v>2152.1594710839372</v>
      </c>
      <c r="BV143" s="48">
        <f t="shared" si="164"/>
        <v>2152.1594710839372</v>
      </c>
      <c r="BW143" s="87">
        <f t="shared" si="165"/>
        <v>1094.1422933935808</v>
      </c>
      <c r="BX143" s="48">
        <f t="shared" si="166"/>
        <v>1058.0171776903562</v>
      </c>
      <c r="BY143" s="48">
        <f t="shared" si="167"/>
        <v>0</v>
      </c>
      <c r="BZ143" s="48">
        <f t="shared" si="168"/>
        <v>2152.1594710839372</v>
      </c>
      <c r="CA143" s="87">
        <f t="shared" si="169"/>
        <v>0</v>
      </c>
      <c r="CB143" s="48">
        <f t="shared" si="170"/>
        <v>0</v>
      </c>
      <c r="CC143" s="48">
        <f t="shared" si="171"/>
        <v>0</v>
      </c>
      <c r="CD143" s="48">
        <f t="shared" si="172"/>
        <v>0</v>
      </c>
      <c r="CE143" s="87">
        <f t="shared" si="173"/>
        <v>1094.1422933935808</v>
      </c>
      <c r="CF143" s="48">
        <f t="shared" si="174"/>
        <v>1058.0171776903562</v>
      </c>
      <c r="CG143" s="48">
        <f t="shared" si="175"/>
        <v>0</v>
      </c>
      <c r="CH143" s="87">
        <f t="shared" si="176"/>
        <v>2152.1594710839372</v>
      </c>
      <c r="CI143" s="48">
        <f t="shared" si="136"/>
        <v>1094.1422933935808</v>
      </c>
      <c r="CJ143" s="48">
        <f t="shared" si="177"/>
        <v>1058.0171776903564</v>
      </c>
      <c r="CK143" s="90">
        <f t="shared" si="158"/>
        <v>0.50839275996704603</v>
      </c>
      <c r="CL143" s="88">
        <f t="shared" si="178"/>
        <v>1094.1422933935808</v>
      </c>
      <c r="CM143" s="44">
        <f t="shared" si="179"/>
        <v>1058.0171776903564</v>
      </c>
      <c r="CN143" s="44">
        <f t="shared" si="180"/>
        <v>2152.1594710839372</v>
      </c>
      <c r="CO143" s="92">
        <f t="shared" si="159"/>
        <v>0.50839275996704603</v>
      </c>
      <c r="CP143" s="88">
        <f t="shared" si="181"/>
        <v>363.64548159858822</v>
      </c>
      <c r="CQ143" s="52">
        <f t="shared" si="182"/>
        <v>334.13675120408834</v>
      </c>
      <c r="CR143" s="52">
        <f t="shared" si="183"/>
        <v>697.78223280267662</v>
      </c>
      <c r="CS143" s="111">
        <f t="shared" si="184"/>
        <v>0.52114465588782377</v>
      </c>
      <c r="CT143" s="88">
        <f t="shared" si="185"/>
        <v>730.49681179499248</v>
      </c>
      <c r="CU143" s="52">
        <f t="shared" si="186"/>
        <v>723.88042648626811</v>
      </c>
      <c r="CV143" s="52">
        <f t="shared" si="187"/>
        <v>1454.3772382812606</v>
      </c>
      <c r="CW143" s="91">
        <f t="shared" si="160"/>
        <v>0.50227464550962841</v>
      </c>
      <c r="CX143" s="88">
        <f t="shared" si="188"/>
        <v>1054.5257545502409</v>
      </c>
      <c r="CY143" s="44">
        <f t="shared" si="189"/>
        <v>384.85550557005774</v>
      </c>
      <c r="CZ143" s="44">
        <f t="shared" si="190"/>
        <v>1439.3812601202985</v>
      </c>
      <c r="DA143" s="122">
        <f t="array" ref="DA143:DB143">CX143:CY143/CZ143</f>
        <v>0.73262434614586214</v>
      </c>
      <c r="DB143" s="122">
        <v>0.26737565385413786</v>
      </c>
      <c r="DC143" s="88">
        <f t="shared" si="119"/>
        <v>39.616538843339868</v>
      </c>
      <c r="DD143" s="44">
        <f t="shared" si="119"/>
        <v>673.1616721202987</v>
      </c>
      <c r="DE143" s="44">
        <f t="shared" si="191"/>
        <v>712.77821096363857</v>
      </c>
      <c r="DF143" s="122">
        <f t="array" ref="DF143:DG143">DC143:DD143/DE143</f>
        <v>5.5580457194083409E-2</v>
      </c>
      <c r="DG143" s="122">
        <v>0.94441954280591656</v>
      </c>
      <c r="DH143" s="88">
        <f t="shared" si="152"/>
        <v>1094.1422933935808</v>
      </c>
      <c r="DI143" s="44">
        <f t="shared" si="153"/>
        <v>1058.0171776903564</v>
      </c>
      <c r="DJ143" s="44">
        <f t="shared" si="192"/>
        <v>2152.1594710839372</v>
      </c>
      <c r="DK143" s="122">
        <f t="array" ref="DK143:DL143">DH143:DI143/DJ143</f>
        <v>0.50839275996704603</v>
      </c>
      <c r="DL143" s="122">
        <v>0.49160724003295403</v>
      </c>
      <c r="DM143" s="47"/>
      <c r="DN143" s="47"/>
      <c r="DO143" s="47"/>
      <c r="DP143" s="47"/>
      <c r="DQ143" s="47"/>
      <c r="DR143" s="47"/>
      <c r="DS143" s="47"/>
      <c r="DT143" s="47"/>
      <c r="DU143" s="47"/>
      <c r="DV143" s="47"/>
      <c r="DW143" s="47"/>
      <c r="DX143" s="47"/>
      <c r="DY143" s="47"/>
      <c r="DZ143" s="47"/>
      <c r="EA143" s="47"/>
      <c r="EB143" s="47"/>
      <c r="EC143" s="47"/>
      <c r="ED143" s="47"/>
      <c r="EE143" s="47"/>
      <c r="EF143" s="47"/>
    </row>
    <row r="144" spans="1:136" s="24" customFormat="1" ht="12.75" customHeight="1">
      <c r="A144" s="82">
        <v>1975</v>
      </c>
      <c r="B144" s="83">
        <v>30.452999999999999</v>
      </c>
      <c r="C144" s="83">
        <v>3.5668735428365022</v>
      </c>
      <c r="D144" s="74">
        <v>706.26592959642721</v>
      </c>
      <c r="E144" s="45">
        <v>0</v>
      </c>
      <c r="F144" s="45">
        <v>36.011155288477326</v>
      </c>
      <c r="G144" s="45">
        <v>51.830239450957208</v>
      </c>
      <c r="H144" s="45">
        <v>0</v>
      </c>
      <c r="I144" s="45">
        <v>192.3258214297442</v>
      </c>
      <c r="J144" s="45">
        <v>250.77617817620595</v>
      </c>
      <c r="K144" s="45">
        <v>443.10199960595014</v>
      </c>
      <c r="L144" s="45">
        <v>0</v>
      </c>
      <c r="M144" s="45">
        <v>0</v>
      </c>
      <c r="N144" s="45">
        <v>0</v>
      </c>
      <c r="O144" s="45">
        <v>0</v>
      </c>
      <c r="P144" s="45">
        <v>0</v>
      </c>
      <c r="Q144" s="45">
        <v>0</v>
      </c>
      <c r="R144" s="45">
        <v>0</v>
      </c>
      <c r="S144" s="45">
        <v>0</v>
      </c>
      <c r="T144" s="45">
        <v>0</v>
      </c>
      <c r="U144" s="45">
        <v>0</v>
      </c>
      <c r="V144" s="45">
        <v>0</v>
      </c>
      <c r="W144" s="45">
        <v>0</v>
      </c>
      <c r="X144" s="45">
        <v>22.100348471414968</v>
      </c>
      <c r="Y144" s="45">
        <v>49.936229599711027</v>
      </c>
      <c r="Z144" s="45">
        <v>72.036578071126002</v>
      </c>
      <c r="AA144" s="48">
        <v>42.288852723869567</v>
      </c>
      <c r="AB144" s="48">
        <v>30.190017666568153</v>
      </c>
      <c r="AC144" s="45">
        <v>72.47887039043772</v>
      </c>
      <c r="AD144" s="45">
        <v>0</v>
      </c>
      <c r="AE144" s="45">
        <v>0</v>
      </c>
      <c r="AF144" s="45">
        <v>0</v>
      </c>
      <c r="AG144" s="45">
        <v>0</v>
      </c>
      <c r="AH144" s="45">
        <v>0</v>
      </c>
      <c r="AI144" s="45">
        <v>0</v>
      </c>
      <c r="AJ144" s="45">
        <v>0</v>
      </c>
      <c r="AK144" s="74">
        <v>26.412698584704298</v>
      </c>
      <c r="AL144" s="52">
        <v>42.017770334613999</v>
      </c>
      <c r="AM144" s="45">
        <v>677.70597313893541</v>
      </c>
      <c r="AN144" s="48">
        <v>719.72374347354935</v>
      </c>
      <c r="AO144" s="74">
        <v>0</v>
      </c>
      <c r="AP144" s="45">
        <v>0</v>
      </c>
      <c r="AQ144" s="45">
        <v>0</v>
      </c>
      <c r="AR144" s="45">
        <v>0</v>
      </c>
      <c r="AS144" s="45">
        <v>0</v>
      </c>
      <c r="AT144" s="45">
        <v>0</v>
      </c>
      <c r="AU144" s="45">
        <v>0</v>
      </c>
      <c r="AV144" s="45">
        <v>0</v>
      </c>
      <c r="AW144" s="45">
        <v>0</v>
      </c>
      <c r="AX144" s="48">
        <v>0</v>
      </c>
      <c r="AY144" s="45">
        <v>0</v>
      </c>
      <c r="AZ144" s="45">
        <v>0</v>
      </c>
      <c r="BA144" s="45">
        <v>0</v>
      </c>
      <c r="BB144" s="45">
        <v>0</v>
      </c>
      <c r="BC144" s="45">
        <v>0</v>
      </c>
      <c r="BD144" s="45">
        <v>0</v>
      </c>
      <c r="BE144" s="45">
        <v>0</v>
      </c>
      <c r="BF144" s="45">
        <v>0</v>
      </c>
      <c r="BG144" s="45">
        <v>0</v>
      </c>
      <c r="BH144" s="45">
        <v>0</v>
      </c>
      <c r="BI144" s="45">
        <v>0</v>
      </c>
      <c r="BJ144" s="45">
        <v>0</v>
      </c>
      <c r="BK144" s="45">
        <v>0</v>
      </c>
      <c r="BL144" s="45">
        <v>0</v>
      </c>
      <c r="BM144" s="45">
        <v>0</v>
      </c>
      <c r="BN144" s="48">
        <v>0</v>
      </c>
      <c r="BO144" s="48">
        <v>0</v>
      </c>
      <c r="BP144" s="45">
        <v>0</v>
      </c>
      <c r="BQ144" s="45">
        <v>0</v>
      </c>
      <c r="BR144" s="45">
        <v>0</v>
      </c>
      <c r="BS144" s="74">
        <f t="shared" si="161"/>
        <v>2127.8612144616291</v>
      </c>
      <c r="BT144" s="45">
        <f t="shared" si="162"/>
        <v>0</v>
      </c>
      <c r="BU144" s="45">
        <f t="shared" si="163"/>
        <v>2127.8612144616291</v>
      </c>
      <c r="BV144" s="48">
        <f t="shared" si="164"/>
        <v>2127.8612144616291</v>
      </c>
      <c r="BW144" s="87">
        <f t="shared" si="165"/>
        <v>1092.8401172955043</v>
      </c>
      <c r="BX144" s="48">
        <f t="shared" si="166"/>
        <v>1035.0210971661249</v>
      </c>
      <c r="BY144" s="48">
        <f t="shared" si="167"/>
        <v>0</v>
      </c>
      <c r="BZ144" s="48">
        <f t="shared" si="168"/>
        <v>2127.8612144616291</v>
      </c>
      <c r="CA144" s="87">
        <f t="shared" si="169"/>
        <v>0</v>
      </c>
      <c r="CB144" s="48">
        <f t="shared" si="170"/>
        <v>0</v>
      </c>
      <c r="CC144" s="48">
        <f t="shared" si="171"/>
        <v>0</v>
      </c>
      <c r="CD144" s="48">
        <f t="shared" si="172"/>
        <v>0</v>
      </c>
      <c r="CE144" s="87">
        <f t="shared" si="173"/>
        <v>1092.8401172955043</v>
      </c>
      <c r="CF144" s="48">
        <f t="shared" si="174"/>
        <v>1035.0210971661249</v>
      </c>
      <c r="CG144" s="48">
        <f t="shared" si="175"/>
        <v>0</v>
      </c>
      <c r="CH144" s="87">
        <f t="shared" si="176"/>
        <v>2127.8612144616291</v>
      </c>
      <c r="CI144" s="48">
        <f t="shared" si="136"/>
        <v>1092.8401172955046</v>
      </c>
      <c r="CJ144" s="48">
        <f t="shared" si="177"/>
        <v>1035.0210971661245</v>
      </c>
      <c r="CK144" s="90">
        <f t="shared" si="158"/>
        <v>0.51358618215709362</v>
      </c>
      <c r="CL144" s="88">
        <f t="shared" si="178"/>
        <v>1092.8401172955046</v>
      </c>
      <c r="CM144" s="44">
        <f t="shared" si="179"/>
        <v>1035.0210971661245</v>
      </c>
      <c r="CN144" s="44">
        <f t="shared" si="180"/>
        <v>2127.8612144616291</v>
      </c>
      <c r="CO144" s="92">
        <f t="shared" si="159"/>
        <v>0.51358618215709362</v>
      </c>
      <c r="CP144" s="88">
        <f t="shared" si="181"/>
        <v>322.45606889304833</v>
      </c>
      <c r="CQ144" s="52">
        <f t="shared" si="182"/>
        <v>280.96619584277408</v>
      </c>
      <c r="CR144" s="52">
        <f t="shared" si="183"/>
        <v>603.42226473582241</v>
      </c>
      <c r="CS144" s="111">
        <f t="shared" si="184"/>
        <v>0.53437880525376247</v>
      </c>
      <c r="CT144" s="88">
        <f t="shared" si="185"/>
        <v>770.3840484024563</v>
      </c>
      <c r="CU144" s="52">
        <f t="shared" si="186"/>
        <v>754.05490132335035</v>
      </c>
      <c r="CV144" s="52">
        <f t="shared" si="187"/>
        <v>1524.4389497258067</v>
      </c>
      <c r="CW144" s="91">
        <f t="shared" si="160"/>
        <v>0.50535578911902079</v>
      </c>
      <c r="CX144" s="88">
        <f t="shared" si="188"/>
        <v>1050.8223469608904</v>
      </c>
      <c r="CY144" s="44">
        <f t="shared" si="189"/>
        <v>330.90242544248514</v>
      </c>
      <c r="CZ144" s="44">
        <f t="shared" si="190"/>
        <v>1381.7247724033755</v>
      </c>
      <c r="DA144" s="122">
        <f t="array" ref="DA144:DB144">CX144:CY144/CZ144</f>
        <v>0.76051495055204621</v>
      </c>
      <c r="DB144" s="122">
        <v>0.23948504944795385</v>
      </c>
      <c r="DC144" s="88">
        <f t="shared" si="119"/>
        <v>42.01777033461417</v>
      </c>
      <c r="DD144" s="44">
        <f t="shared" si="119"/>
        <v>704.11867172363941</v>
      </c>
      <c r="DE144" s="44">
        <f t="shared" si="191"/>
        <v>746.13644205825358</v>
      </c>
      <c r="DF144" s="122">
        <f t="array" ref="DF144:DG144">DC144:DD144/DE144</f>
        <v>5.631378922962952E-2</v>
      </c>
      <c r="DG144" s="122">
        <v>0.94368621077037051</v>
      </c>
      <c r="DH144" s="88">
        <f t="shared" si="152"/>
        <v>1092.8401172955046</v>
      </c>
      <c r="DI144" s="44">
        <f t="shared" si="153"/>
        <v>1035.0210971661245</v>
      </c>
      <c r="DJ144" s="44">
        <f t="shared" si="192"/>
        <v>2127.8612144616291</v>
      </c>
      <c r="DK144" s="122">
        <f t="array" ref="DK144:DL144">DH144:DI144/DJ144</f>
        <v>0.51358618215709362</v>
      </c>
      <c r="DL144" s="122">
        <v>0.48641381784290644</v>
      </c>
      <c r="DM144" s="47"/>
      <c r="DN144" s="47"/>
      <c r="DO144" s="47"/>
      <c r="DP144" s="47"/>
      <c r="DQ144" s="47"/>
      <c r="DR144" s="47"/>
      <c r="DS144" s="47"/>
      <c r="DT144" s="47"/>
      <c r="DU144" s="47"/>
      <c r="DV144" s="47"/>
      <c r="DW144" s="47"/>
      <c r="DX144" s="47"/>
      <c r="DY144" s="47"/>
      <c r="DZ144" s="47"/>
      <c r="EA144" s="47"/>
      <c r="EB144" s="47"/>
      <c r="EC144" s="47"/>
      <c r="ED144" s="47"/>
      <c r="EE144" s="47"/>
      <c r="EF144" s="47"/>
    </row>
    <row r="145" spans="1:136" s="24" customFormat="1" ht="12.75" customHeight="1">
      <c r="A145" s="82">
        <v>1976</v>
      </c>
      <c r="B145" s="83">
        <v>32.494</v>
      </c>
      <c r="C145" s="83">
        <v>3.3428325229273095</v>
      </c>
      <c r="D145" s="74">
        <v>691.32116556902815</v>
      </c>
      <c r="E145" s="45">
        <v>0</v>
      </c>
      <c r="F145" s="45">
        <v>37.426352926694157</v>
      </c>
      <c r="G145" s="45">
        <v>49.290065550563178</v>
      </c>
      <c r="H145" s="45">
        <v>0</v>
      </c>
      <c r="I145" s="45">
        <v>183.67527580476394</v>
      </c>
      <c r="J145" s="45">
        <v>304.74264128762235</v>
      </c>
      <c r="K145" s="45">
        <v>488.41791709238629</v>
      </c>
      <c r="L145" s="45">
        <v>0</v>
      </c>
      <c r="M145" s="45">
        <v>0</v>
      </c>
      <c r="N145" s="45">
        <v>0</v>
      </c>
      <c r="O145" s="45">
        <v>0</v>
      </c>
      <c r="P145" s="45">
        <v>0</v>
      </c>
      <c r="Q145" s="45">
        <v>0</v>
      </c>
      <c r="R145" s="45">
        <v>0</v>
      </c>
      <c r="S145" s="45">
        <v>0</v>
      </c>
      <c r="T145" s="45">
        <v>0</v>
      </c>
      <c r="U145" s="45">
        <v>0</v>
      </c>
      <c r="V145" s="45">
        <v>0</v>
      </c>
      <c r="W145" s="45">
        <v>0</v>
      </c>
      <c r="X145" s="45">
        <v>20.458135040315135</v>
      </c>
      <c r="Y145" s="45">
        <v>54.351113990275124</v>
      </c>
      <c r="Z145" s="45">
        <v>74.809249030590266</v>
      </c>
      <c r="AA145" s="48">
        <v>65.76020139102603</v>
      </c>
      <c r="AB145" s="48">
        <v>34.431174986151284</v>
      </c>
      <c r="AC145" s="45">
        <v>100.19137637717732</v>
      </c>
      <c r="AD145" s="45">
        <v>0</v>
      </c>
      <c r="AE145" s="45">
        <v>0</v>
      </c>
      <c r="AF145" s="45">
        <v>0</v>
      </c>
      <c r="AG145" s="45">
        <v>0</v>
      </c>
      <c r="AH145" s="45">
        <v>0</v>
      </c>
      <c r="AI145" s="45">
        <v>0</v>
      </c>
      <c r="AJ145" s="45">
        <v>0</v>
      </c>
      <c r="AK145" s="74">
        <v>50.617170062165322</v>
      </c>
      <c r="AL145" s="52">
        <v>39.378567120083702</v>
      </c>
      <c r="AM145" s="45">
        <v>635.13817935618874</v>
      </c>
      <c r="AN145" s="48">
        <v>674.51674647627249</v>
      </c>
      <c r="AO145" s="74">
        <v>0</v>
      </c>
      <c r="AP145" s="45">
        <v>0</v>
      </c>
      <c r="AQ145" s="45">
        <v>0</v>
      </c>
      <c r="AR145" s="45">
        <v>0</v>
      </c>
      <c r="AS145" s="45">
        <v>0</v>
      </c>
      <c r="AT145" s="45">
        <v>0</v>
      </c>
      <c r="AU145" s="45">
        <v>0</v>
      </c>
      <c r="AV145" s="45">
        <v>0</v>
      </c>
      <c r="AW145" s="45">
        <v>0</v>
      </c>
      <c r="AX145" s="48">
        <v>0</v>
      </c>
      <c r="AY145" s="45">
        <v>0</v>
      </c>
      <c r="AZ145" s="45">
        <v>0</v>
      </c>
      <c r="BA145" s="45">
        <v>0</v>
      </c>
      <c r="BB145" s="45">
        <v>0</v>
      </c>
      <c r="BC145" s="45">
        <v>0</v>
      </c>
      <c r="BD145" s="45">
        <v>0</v>
      </c>
      <c r="BE145" s="45">
        <v>0</v>
      </c>
      <c r="BF145" s="45">
        <v>0</v>
      </c>
      <c r="BG145" s="45">
        <v>0</v>
      </c>
      <c r="BH145" s="45">
        <v>0</v>
      </c>
      <c r="BI145" s="45">
        <v>0</v>
      </c>
      <c r="BJ145" s="45">
        <v>0</v>
      </c>
      <c r="BK145" s="45">
        <v>0</v>
      </c>
      <c r="BL145" s="45">
        <v>0</v>
      </c>
      <c r="BM145" s="45">
        <v>0</v>
      </c>
      <c r="BN145" s="48">
        <v>0</v>
      </c>
      <c r="BO145" s="48">
        <v>0</v>
      </c>
      <c r="BP145" s="45">
        <v>0</v>
      </c>
      <c r="BQ145" s="45">
        <v>0</v>
      </c>
      <c r="BR145" s="45">
        <v>0</v>
      </c>
      <c r="BS145" s="74">
        <f t="shared" si="161"/>
        <v>2166.5900430848769</v>
      </c>
      <c r="BT145" s="45">
        <f t="shared" si="162"/>
        <v>0</v>
      </c>
      <c r="BU145" s="45">
        <f t="shared" si="163"/>
        <v>2166.5900430848769</v>
      </c>
      <c r="BV145" s="48">
        <f t="shared" si="164"/>
        <v>2166.5900430848769</v>
      </c>
      <c r="BW145" s="87">
        <f t="shared" si="165"/>
        <v>1087.3097634024743</v>
      </c>
      <c r="BX145" s="48">
        <f t="shared" si="166"/>
        <v>1079.2802796824028</v>
      </c>
      <c r="BY145" s="48">
        <f t="shared" si="167"/>
        <v>0</v>
      </c>
      <c r="BZ145" s="48">
        <f t="shared" si="168"/>
        <v>2166.5900430848769</v>
      </c>
      <c r="CA145" s="87">
        <f t="shared" si="169"/>
        <v>0</v>
      </c>
      <c r="CB145" s="48">
        <f t="shared" si="170"/>
        <v>0</v>
      </c>
      <c r="CC145" s="48">
        <f t="shared" si="171"/>
        <v>0</v>
      </c>
      <c r="CD145" s="48">
        <f t="shared" si="172"/>
        <v>0</v>
      </c>
      <c r="CE145" s="87">
        <f t="shared" si="173"/>
        <v>1087.3097634024743</v>
      </c>
      <c r="CF145" s="48">
        <f t="shared" si="174"/>
        <v>1079.2802796824028</v>
      </c>
      <c r="CG145" s="48">
        <f t="shared" si="175"/>
        <v>0</v>
      </c>
      <c r="CH145" s="87">
        <f t="shared" si="176"/>
        <v>2166.5900430848769</v>
      </c>
      <c r="CI145" s="48">
        <f t="shared" si="136"/>
        <v>1087.3097634024743</v>
      </c>
      <c r="CJ145" s="48">
        <f t="shared" si="177"/>
        <v>1079.2802796824026</v>
      </c>
      <c r="CK145" s="90">
        <f t="shared" si="158"/>
        <v>0.50185302331322423</v>
      </c>
      <c r="CL145" s="88">
        <f t="shared" si="178"/>
        <v>1087.3097634024743</v>
      </c>
      <c r="CM145" s="44">
        <f t="shared" si="179"/>
        <v>1079.2802796824026</v>
      </c>
      <c r="CN145" s="44">
        <f t="shared" si="180"/>
        <v>2166.5900430848769</v>
      </c>
      <c r="CO145" s="92">
        <f t="shared" si="159"/>
        <v>0.50185302331322423</v>
      </c>
      <c r="CP145" s="88">
        <f t="shared" si="181"/>
        <v>336.15189567304731</v>
      </c>
      <c r="CQ145" s="52">
        <f t="shared" si="182"/>
        <v>339.17381627377364</v>
      </c>
      <c r="CR145" s="52">
        <f t="shared" si="183"/>
        <v>675.325711946821</v>
      </c>
      <c r="CS145" s="111">
        <f t="shared" si="184"/>
        <v>0.49776261991268272</v>
      </c>
      <c r="CT145" s="88">
        <f t="shared" si="185"/>
        <v>751.15786772942704</v>
      </c>
      <c r="CU145" s="52">
        <f t="shared" si="186"/>
        <v>740.106463408629</v>
      </c>
      <c r="CV145" s="52">
        <f t="shared" si="187"/>
        <v>1491.2643311380561</v>
      </c>
      <c r="CW145" s="91">
        <f t="shared" si="160"/>
        <v>0.50370538075981608</v>
      </c>
      <c r="CX145" s="88">
        <f t="shared" si="188"/>
        <v>1047.9311962823906</v>
      </c>
      <c r="CY145" s="44">
        <f t="shared" si="189"/>
        <v>393.52493026404875</v>
      </c>
      <c r="CZ145" s="44">
        <f t="shared" si="190"/>
        <v>1441.4561265464395</v>
      </c>
      <c r="DA145" s="122">
        <f t="array" ref="DA145:DB145">CX145:CY145/CZ145</f>
        <v>0.72699486094877641</v>
      </c>
      <c r="DB145" s="122">
        <v>0.27300513905122353</v>
      </c>
      <c r="DC145" s="88">
        <f t="shared" si="119"/>
        <v>39.378567120083744</v>
      </c>
      <c r="DD145" s="44">
        <f t="shared" si="119"/>
        <v>685.75534941835383</v>
      </c>
      <c r="DE145" s="44">
        <f t="shared" si="191"/>
        <v>725.13391653843757</v>
      </c>
      <c r="DF145" s="122">
        <f t="array" ref="DF145:DG145">DC145:DD145/DE145</f>
        <v>5.430523413946034E-2</v>
      </c>
      <c r="DG145" s="122">
        <v>0.94569476586053969</v>
      </c>
      <c r="DH145" s="88">
        <f t="shared" si="152"/>
        <v>1087.3097634024743</v>
      </c>
      <c r="DI145" s="44">
        <f t="shared" si="153"/>
        <v>1079.2802796824026</v>
      </c>
      <c r="DJ145" s="44">
        <f t="shared" si="192"/>
        <v>2166.5900430848769</v>
      </c>
      <c r="DK145" s="122">
        <f t="array" ref="DK145:DL145">DH145:DI145/DJ145</f>
        <v>0.50185302331322423</v>
      </c>
      <c r="DL145" s="122">
        <v>0.49814697668677571</v>
      </c>
      <c r="DM145" s="47"/>
      <c r="DN145" s="47"/>
      <c r="DO145" s="47"/>
      <c r="DP145" s="47"/>
      <c r="DQ145" s="47"/>
      <c r="DR145" s="47"/>
      <c r="DS145" s="47"/>
      <c r="DT145" s="47"/>
      <c r="DU145" s="47"/>
      <c r="DV145" s="47"/>
      <c r="DW145" s="47"/>
      <c r="DX145" s="47"/>
      <c r="DY145" s="47"/>
      <c r="DZ145" s="47"/>
      <c r="EA145" s="47"/>
      <c r="EB145" s="47"/>
      <c r="EC145" s="47"/>
      <c r="ED145" s="47"/>
      <c r="EE145" s="47"/>
      <c r="EF145" s="47"/>
    </row>
    <row r="146" spans="1:136" s="24" customFormat="1" ht="12.75" customHeight="1">
      <c r="A146" s="82">
        <v>1977</v>
      </c>
      <c r="B146" s="83">
        <v>34.933</v>
      </c>
      <c r="C146" s="83">
        <v>3.1094380671571296</v>
      </c>
      <c r="D146" s="74">
        <v>693.85244805771049</v>
      </c>
      <c r="E146" s="45">
        <v>0</v>
      </c>
      <c r="F146" s="45">
        <v>36.228062920447712</v>
      </c>
      <c r="G146" s="45">
        <v>47.767187587667827</v>
      </c>
      <c r="H146" s="45">
        <v>0</v>
      </c>
      <c r="I146" s="45">
        <v>167.48677204935163</v>
      </c>
      <c r="J146" s="45">
        <v>291.89849855437552</v>
      </c>
      <c r="K146" s="45">
        <v>459.38527060372712</v>
      </c>
      <c r="L146" s="45">
        <v>0</v>
      </c>
      <c r="M146" s="45">
        <v>0</v>
      </c>
      <c r="N146" s="45">
        <v>0</v>
      </c>
      <c r="O146" s="45">
        <v>0</v>
      </c>
      <c r="P146" s="45">
        <v>0</v>
      </c>
      <c r="Q146" s="45">
        <v>0</v>
      </c>
      <c r="R146" s="45">
        <v>0</v>
      </c>
      <c r="S146" s="45">
        <v>0</v>
      </c>
      <c r="T146" s="45">
        <v>0</v>
      </c>
      <c r="U146" s="45">
        <v>0</v>
      </c>
      <c r="V146" s="45">
        <v>0</v>
      </c>
      <c r="W146" s="45">
        <v>0</v>
      </c>
      <c r="X146" s="45">
        <v>19.819558240059546</v>
      </c>
      <c r="Y146" s="45">
        <v>47.465572095153583</v>
      </c>
      <c r="Z146" s="45">
        <v>67.285130335213125</v>
      </c>
      <c r="AA146" s="48">
        <v>61.190631723585156</v>
      </c>
      <c r="AB146" s="48">
        <v>34.20381873872843</v>
      </c>
      <c r="AC146" s="45">
        <v>95.394450462313571</v>
      </c>
      <c r="AD146" s="45">
        <v>0</v>
      </c>
      <c r="AE146" s="45">
        <v>0</v>
      </c>
      <c r="AF146" s="45">
        <v>0</v>
      </c>
      <c r="AG146" s="45">
        <v>0</v>
      </c>
      <c r="AH146" s="45">
        <v>0</v>
      </c>
      <c r="AI146" s="45">
        <v>0</v>
      </c>
      <c r="AJ146" s="45">
        <v>0</v>
      </c>
      <c r="AK146" s="74">
        <v>58.930070248761922</v>
      </c>
      <c r="AL146" s="52">
        <v>36.629180431110989</v>
      </c>
      <c r="AM146" s="45">
        <v>590.79323275985462</v>
      </c>
      <c r="AN146" s="48">
        <v>627.4224131909657</v>
      </c>
      <c r="AO146" s="74">
        <v>0</v>
      </c>
      <c r="AP146" s="45">
        <v>0</v>
      </c>
      <c r="AQ146" s="45">
        <v>0</v>
      </c>
      <c r="AR146" s="45">
        <v>0</v>
      </c>
      <c r="AS146" s="45">
        <v>0</v>
      </c>
      <c r="AT146" s="45">
        <v>0</v>
      </c>
      <c r="AU146" s="45">
        <v>0</v>
      </c>
      <c r="AV146" s="45">
        <v>0</v>
      </c>
      <c r="AW146" s="45">
        <v>0</v>
      </c>
      <c r="AX146" s="48">
        <v>0</v>
      </c>
      <c r="AY146" s="45">
        <v>0</v>
      </c>
      <c r="AZ146" s="45">
        <v>0</v>
      </c>
      <c r="BA146" s="45">
        <v>0</v>
      </c>
      <c r="BB146" s="45">
        <v>0</v>
      </c>
      <c r="BC146" s="45">
        <v>0</v>
      </c>
      <c r="BD146" s="45">
        <v>0</v>
      </c>
      <c r="BE146" s="45">
        <v>0</v>
      </c>
      <c r="BF146" s="45">
        <v>0</v>
      </c>
      <c r="BG146" s="45">
        <v>0</v>
      </c>
      <c r="BH146" s="45">
        <v>0</v>
      </c>
      <c r="BI146" s="45">
        <v>0</v>
      </c>
      <c r="BJ146" s="45">
        <v>0</v>
      </c>
      <c r="BK146" s="45">
        <v>0</v>
      </c>
      <c r="BL146" s="45">
        <v>0</v>
      </c>
      <c r="BM146" s="45">
        <v>0</v>
      </c>
      <c r="BN146" s="48">
        <v>0</v>
      </c>
      <c r="BO146" s="48">
        <v>0</v>
      </c>
      <c r="BP146" s="45">
        <v>0</v>
      </c>
      <c r="BQ146" s="45">
        <v>0</v>
      </c>
      <c r="BR146" s="45">
        <v>0</v>
      </c>
      <c r="BS146" s="74">
        <f t="shared" si="161"/>
        <v>2086.2650334068076</v>
      </c>
      <c r="BT146" s="45">
        <f t="shared" si="162"/>
        <v>0</v>
      </c>
      <c r="BU146" s="45">
        <f t="shared" si="163"/>
        <v>2086.2650334068076</v>
      </c>
      <c r="BV146" s="48">
        <f t="shared" si="164"/>
        <v>2086.2650334068076</v>
      </c>
      <c r="BW146" s="87">
        <f t="shared" si="165"/>
        <v>1062.9738410099335</v>
      </c>
      <c r="BX146" s="48">
        <f t="shared" si="166"/>
        <v>1023.2911923968741</v>
      </c>
      <c r="BY146" s="48">
        <f t="shared" si="167"/>
        <v>0</v>
      </c>
      <c r="BZ146" s="48">
        <f t="shared" si="168"/>
        <v>2086.2650334068076</v>
      </c>
      <c r="CA146" s="87">
        <f t="shared" si="169"/>
        <v>0</v>
      </c>
      <c r="CB146" s="48">
        <f t="shared" si="170"/>
        <v>0</v>
      </c>
      <c r="CC146" s="48">
        <f t="shared" si="171"/>
        <v>0</v>
      </c>
      <c r="CD146" s="48">
        <f t="shared" si="172"/>
        <v>0</v>
      </c>
      <c r="CE146" s="87">
        <f t="shared" si="173"/>
        <v>1062.9738410099335</v>
      </c>
      <c r="CF146" s="48">
        <f t="shared" si="174"/>
        <v>1023.2911923968741</v>
      </c>
      <c r="CG146" s="48">
        <f t="shared" si="175"/>
        <v>0</v>
      </c>
      <c r="CH146" s="87">
        <f t="shared" si="176"/>
        <v>2086.2650334068076</v>
      </c>
      <c r="CI146" s="48">
        <f t="shared" si="136"/>
        <v>1062.9738410099333</v>
      </c>
      <c r="CJ146" s="48">
        <f t="shared" si="177"/>
        <v>1023.2911923968743</v>
      </c>
      <c r="CK146" s="90">
        <f t="shared" si="158"/>
        <v>0.50951045240600579</v>
      </c>
      <c r="CL146" s="88">
        <f t="shared" si="178"/>
        <v>1062.9738410099333</v>
      </c>
      <c r="CM146" s="44">
        <f t="shared" si="179"/>
        <v>1023.2911923968743</v>
      </c>
      <c r="CN146" s="44">
        <f t="shared" si="180"/>
        <v>2086.2650334068076</v>
      </c>
      <c r="CO146" s="92">
        <f t="shared" si="159"/>
        <v>0.50951045240600579</v>
      </c>
      <c r="CP146" s="88">
        <f t="shared" si="181"/>
        <v>312.6726542810523</v>
      </c>
      <c r="CQ146" s="52">
        <f t="shared" si="182"/>
        <v>326.10231729310397</v>
      </c>
      <c r="CR146" s="52">
        <f t="shared" si="183"/>
        <v>638.77497157415633</v>
      </c>
      <c r="CS146" s="111">
        <f t="shared" si="184"/>
        <v>0.4894879545930263</v>
      </c>
      <c r="CT146" s="88">
        <f t="shared" si="185"/>
        <v>750.30118672888102</v>
      </c>
      <c r="CU146" s="52">
        <f t="shared" si="186"/>
        <v>697.18887510377033</v>
      </c>
      <c r="CV146" s="52">
        <f t="shared" si="187"/>
        <v>1447.4900618326515</v>
      </c>
      <c r="CW146" s="91">
        <f t="shared" si="160"/>
        <v>0.51834634759352538</v>
      </c>
      <c r="CX146" s="88">
        <f t="shared" si="188"/>
        <v>1026.3446605788224</v>
      </c>
      <c r="CY146" s="44">
        <f t="shared" si="189"/>
        <v>373.56788938825753</v>
      </c>
      <c r="CZ146" s="44">
        <f t="shared" si="190"/>
        <v>1399.9125499670799</v>
      </c>
      <c r="DA146" s="122">
        <f t="array" ref="DA146:DB146">CX146:CY146/CZ146</f>
        <v>0.73314912463850523</v>
      </c>
      <c r="DB146" s="122">
        <v>0.26685087536149477</v>
      </c>
      <c r="DC146" s="88">
        <f t="shared" si="119"/>
        <v>36.629180431110854</v>
      </c>
      <c r="DD146" s="44">
        <f t="shared" si="119"/>
        <v>649.72330300861677</v>
      </c>
      <c r="DE146" s="44">
        <f t="shared" si="191"/>
        <v>686.35248343972762</v>
      </c>
      <c r="DF146" s="122">
        <f t="array" ref="DF146:DG146">DC146:DD146/DE146</f>
        <v>5.3367885037058312E-2</v>
      </c>
      <c r="DG146" s="122">
        <v>0.94663211496294164</v>
      </c>
      <c r="DH146" s="88">
        <f t="shared" si="152"/>
        <v>1062.9738410099333</v>
      </c>
      <c r="DI146" s="44">
        <f t="shared" si="153"/>
        <v>1023.2911923968743</v>
      </c>
      <c r="DJ146" s="44">
        <f t="shared" si="192"/>
        <v>2086.2650334068076</v>
      </c>
      <c r="DK146" s="122">
        <f t="array" ref="DK146:DL146">DH146:DI146/DJ146</f>
        <v>0.50951045240600579</v>
      </c>
      <c r="DL146" s="122">
        <v>0.49048954759399421</v>
      </c>
      <c r="DM146" s="47"/>
      <c r="DN146" s="47"/>
      <c r="DO146" s="47"/>
      <c r="DP146" s="47"/>
      <c r="DQ146" s="47"/>
      <c r="DR146" s="47"/>
      <c r="DS146" s="47"/>
      <c r="DT146" s="47"/>
      <c r="DU146" s="47"/>
      <c r="DV146" s="47"/>
      <c r="DW146" s="47"/>
      <c r="DX146" s="47"/>
      <c r="DY146" s="47"/>
      <c r="DZ146" s="47"/>
      <c r="EA146" s="47"/>
      <c r="EB146" s="47"/>
      <c r="EC146" s="47"/>
      <c r="ED146" s="47"/>
      <c r="EE146" s="47"/>
      <c r="EF146" s="47"/>
    </row>
    <row r="147" spans="1:136" s="24" customFormat="1" ht="12.75" customHeight="1">
      <c r="A147" s="82">
        <v>1978</v>
      </c>
      <c r="B147" s="83">
        <v>36.451999999999998</v>
      </c>
      <c r="C147" s="83">
        <v>2.9798639306485244</v>
      </c>
      <c r="D147" s="74">
        <v>746.03873367716449</v>
      </c>
      <c r="E147" s="45">
        <v>0</v>
      </c>
      <c r="F147" s="45">
        <v>37.471788927905195</v>
      </c>
      <c r="G147" s="45">
        <v>49.09623812136509</v>
      </c>
      <c r="H147" s="45">
        <v>0</v>
      </c>
      <c r="I147" s="45">
        <v>188.58068885109188</v>
      </c>
      <c r="J147" s="45">
        <v>285.1282802041041</v>
      </c>
      <c r="K147" s="45">
        <v>473.70896905519589</v>
      </c>
      <c r="L147" s="45">
        <v>0</v>
      </c>
      <c r="M147" s="45">
        <v>0</v>
      </c>
      <c r="N147" s="45">
        <v>0</v>
      </c>
      <c r="O147" s="45">
        <v>0</v>
      </c>
      <c r="P147" s="45">
        <v>0</v>
      </c>
      <c r="Q147" s="45">
        <v>0</v>
      </c>
      <c r="R147" s="45">
        <v>0</v>
      </c>
      <c r="S147" s="45">
        <v>0</v>
      </c>
      <c r="T147" s="45">
        <v>0</v>
      </c>
      <c r="U147" s="45">
        <v>0</v>
      </c>
      <c r="V147" s="45">
        <v>0</v>
      </c>
      <c r="W147" s="45">
        <v>0</v>
      </c>
      <c r="X147" s="45">
        <v>20.286913639855154</v>
      </c>
      <c r="Y147" s="45">
        <v>45.487622901349724</v>
      </c>
      <c r="Z147" s="45">
        <v>65.774536541204881</v>
      </c>
      <c r="AA147" s="48">
        <v>62.454968122462425</v>
      </c>
      <c r="AB147" s="48">
        <v>32.778503237133762</v>
      </c>
      <c r="AC147" s="45">
        <v>95.233471359596194</v>
      </c>
      <c r="AD147" s="45">
        <v>0</v>
      </c>
      <c r="AE147" s="45">
        <v>0</v>
      </c>
      <c r="AF147" s="45">
        <v>0</v>
      </c>
      <c r="AG147" s="45">
        <v>0</v>
      </c>
      <c r="AH147" s="45">
        <v>0</v>
      </c>
      <c r="AI147" s="45">
        <v>0</v>
      </c>
      <c r="AJ147" s="45">
        <v>0</v>
      </c>
      <c r="AK147" s="74">
        <v>48.625419620322624</v>
      </c>
      <c r="AL147" s="52">
        <v>35.102797103039613</v>
      </c>
      <c r="AM147" s="45">
        <v>566.17414682321964</v>
      </c>
      <c r="AN147" s="48">
        <v>601.27694392625926</v>
      </c>
      <c r="AO147" s="74">
        <v>0</v>
      </c>
      <c r="AP147" s="45">
        <v>0</v>
      </c>
      <c r="AQ147" s="45">
        <v>0</v>
      </c>
      <c r="AR147" s="45">
        <v>0</v>
      </c>
      <c r="AS147" s="45">
        <v>0</v>
      </c>
      <c r="AT147" s="45">
        <v>0</v>
      </c>
      <c r="AU147" s="45">
        <v>0</v>
      </c>
      <c r="AV147" s="45">
        <v>0</v>
      </c>
      <c r="AW147" s="45">
        <v>0</v>
      </c>
      <c r="AX147" s="48">
        <v>0</v>
      </c>
      <c r="AY147" s="45">
        <v>0</v>
      </c>
      <c r="AZ147" s="45">
        <v>0</v>
      </c>
      <c r="BA147" s="45">
        <v>0</v>
      </c>
      <c r="BB147" s="45">
        <v>0</v>
      </c>
      <c r="BC147" s="45">
        <v>0</v>
      </c>
      <c r="BD147" s="45">
        <v>0</v>
      </c>
      <c r="BE147" s="45">
        <v>0</v>
      </c>
      <c r="BF147" s="45">
        <v>0</v>
      </c>
      <c r="BG147" s="45">
        <v>0</v>
      </c>
      <c r="BH147" s="45">
        <v>0</v>
      </c>
      <c r="BI147" s="45">
        <v>0</v>
      </c>
      <c r="BJ147" s="45">
        <v>0</v>
      </c>
      <c r="BK147" s="45">
        <v>0</v>
      </c>
      <c r="BL147" s="45">
        <v>0</v>
      </c>
      <c r="BM147" s="45">
        <v>0</v>
      </c>
      <c r="BN147" s="48">
        <v>0</v>
      </c>
      <c r="BO147" s="48">
        <v>0</v>
      </c>
      <c r="BP147" s="45">
        <v>0</v>
      </c>
      <c r="BQ147" s="45">
        <v>0</v>
      </c>
      <c r="BR147" s="45">
        <v>0</v>
      </c>
      <c r="BS147" s="74">
        <f t="shared" si="161"/>
        <v>2117.2261012290137</v>
      </c>
      <c r="BT147" s="45">
        <f t="shared" si="162"/>
        <v>0</v>
      </c>
      <c r="BU147" s="45">
        <f t="shared" si="163"/>
        <v>2117.2261012290137</v>
      </c>
      <c r="BV147" s="48">
        <f t="shared" si="164"/>
        <v>2117.2261012290137</v>
      </c>
      <c r="BW147" s="87">
        <f t="shared" si="165"/>
        <v>1139.0321284428837</v>
      </c>
      <c r="BX147" s="48">
        <f t="shared" si="166"/>
        <v>978.19397278612985</v>
      </c>
      <c r="BY147" s="48">
        <f t="shared" si="167"/>
        <v>0</v>
      </c>
      <c r="BZ147" s="48">
        <f t="shared" si="168"/>
        <v>2117.2261012290137</v>
      </c>
      <c r="CA147" s="87">
        <f t="shared" si="169"/>
        <v>0</v>
      </c>
      <c r="CB147" s="48">
        <f t="shared" si="170"/>
        <v>0</v>
      </c>
      <c r="CC147" s="48">
        <f t="shared" si="171"/>
        <v>0</v>
      </c>
      <c r="CD147" s="48">
        <f t="shared" si="172"/>
        <v>0</v>
      </c>
      <c r="CE147" s="87">
        <f t="shared" si="173"/>
        <v>1139.0321284428837</v>
      </c>
      <c r="CF147" s="48">
        <f t="shared" si="174"/>
        <v>978.19397278612985</v>
      </c>
      <c r="CG147" s="48">
        <f t="shared" si="175"/>
        <v>0</v>
      </c>
      <c r="CH147" s="87">
        <f t="shared" si="176"/>
        <v>2117.2261012290137</v>
      </c>
      <c r="CI147" s="48">
        <f t="shared" si="136"/>
        <v>1139.032128442884</v>
      </c>
      <c r="CJ147" s="48">
        <f t="shared" si="177"/>
        <v>978.19397278612973</v>
      </c>
      <c r="CK147" s="90">
        <f t="shared" si="158"/>
        <v>0.53798322615694905</v>
      </c>
      <c r="CL147" s="88">
        <f t="shared" si="178"/>
        <v>1139.032128442884</v>
      </c>
      <c r="CM147" s="44">
        <f t="shared" si="179"/>
        <v>978.19397278612973</v>
      </c>
      <c r="CN147" s="44">
        <f t="shared" si="180"/>
        <v>2117.2261012290137</v>
      </c>
      <c r="CO147" s="92">
        <f t="shared" si="159"/>
        <v>0.53798322615694905</v>
      </c>
      <c r="CP147" s="88">
        <f t="shared" si="181"/>
        <v>337.60368402282461</v>
      </c>
      <c r="CQ147" s="52">
        <f t="shared" si="182"/>
        <v>317.90678344123785</v>
      </c>
      <c r="CR147" s="52">
        <f t="shared" si="183"/>
        <v>655.51046746406246</v>
      </c>
      <c r="CS147" s="111">
        <f t="shared" si="184"/>
        <v>0.51502409309937269</v>
      </c>
      <c r="CT147" s="88">
        <f t="shared" si="185"/>
        <v>801.42844442005935</v>
      </c>
      <c r="CU147" s="52">
        <f t="shared" si="186"/>
        <v>660.28718934489189</v>
      </c>
      <c r="CV147" s="52">
        <f t="shared" si="187"/>
        <v>1461.7156337649512</v>
      </c>
      <c r="CW147" s="91">
        <f t="shared" si="160"/>
        <v>0.54827931364174742</v>
      </c>
      <c r="CX147" s="88">
        <f t="shared" si="188"/>
        <v>1103.9293313398441</v>
      </c>
      <c r="CY147" s="44">
        <f t="shared" si="189"/>
        <v>363.39440634258756</v>
      </c>
      <c r="CZ147" s="44">
        <f t="shared" si="190"/>
        <v>1467.3237376824318</v>
      </c>
      <c r="DA147" s="122">
        <f t="array" ref="DA147:DB147">CX147:CY147/CZ147</f>
        <v>0.7523420380859156</v>
      </c>
      <c r="DB147" s="122">
        <v>0.24765796191408432</v>
      </c>
      <c r="DC147" s="88">
        <f t="shared" si="119"/>
        <v>35.102797103039848</v>
      </c>
      <c r="DD147" s="44">
        <f t="shared" si="119"/>
        <v>614.79956644354218</v>
      </c>
      <c r="DE147" s="44">
        <f t="shared" si="191"/>
        <v>649.90236354658202</v>
      </c>
      <c r="DF147" s="122">
        <f t="array" ref="DF147:DG147">DC147:DD147/DE147</f>
        <v>5.4012416436648086E-2</v>
      </c>
      <c r="DG147" s="122">
        <v>0.94598758356335189</v>
      </c>
      <c r="DH147" s="88">
        <f t="shared" si="152"/>
        <v>1139.032128442884</v>
      </c>
      <c r="DI147" s="44">
        <f t="shared" si="153"/>
        <v>978.19397278612973</v>
      </c>
      <c r="DJ147" s="44">
        <f t="shared" si="192"/>
        <v>2117.2261012290137</v>
      </c>
      <c r="DK147" s="122">
        <f t="array" ref="DK147:DL147">DH147:DI147/DJ147</f>
        <v>0.53798322615694905</v>
      </c>
      <c r="DL147" s="122">
        <v>0.46201677384305095</v>
      </c>
      <c r="DM147" s="47"/>
      <c r="DN147" s="47"/>
      <c r="DO147" s="47"/>
      <c r="DP147" s="47"/>
      <c r="DQ147" s="47"/>
      <c r="DR147" s="47"/>
      <c r="DS147" s="47"/>
      <c r="DT147" s="47"/>
      <c r="DU147" s="47"/>
      <c r="DV147" s="47"/>
      <c r="DW147" s="47"/>
      <c r="DX147" s="47"/>
      <c r="DY147" s="47"/>
      <c r="DZ147" s="47"/>
      <c r="EA147" s="47"/>
      <c r="EB147" s="47"/>
      <c r="EC147" s="47"/>
      <c r="ED147" s="47"/>
      <c r="EE147" s="47"/>
      <c r="EF147" s="47"/>
    </row>
    <row r="148" spans="1:136" s="24" customFormat="1" ht="12.75" customHeight="1">
      <c r="A148" s="82">
        <v>1979</v>
      </c>
      <c r="B148" s="83">
        <v>39.033000000000001</v>
      </c>
      <c r="C148" s="83">
        <v>2.7828247892808649</v>
      </c>
      <c r="D148" s="74">
        <v>730.21879035687755</v>
      </c>
      <c r="E148" s="45">
        <v>0</v>
      </c>
      <c r="F148" s="45">
        <v>32.968125278610408</v>
      </c>
      <c r="G148" s="45">
        <v>45.880432300873615</v>
      </c>
      <c r="H148" s="45">
        <v>0</v>
      </c>
      <c r="I148" s="45">
        <v>159.41411805395435</v>
      </c>
      <c r="J148" s="45">
        <v>284.74419808879662</v>
      </c>
      <c r="K148" s="45">
        <v>444.158316142751</v>
      </c>
      <c r="L148" s="45">
        <v>0</v>
      </c>
      <c r="M148" s="45">
        <v>0</v>
      </c>
      <c r="N148" s="45">
        <v>0</v>
      </c>
      <c r="O148" s="45">
        <v>0</v>
      </c>
      <c r="P148" s="45">
        <v>0</v>
      </c>
      <c r="Q148" s="45">
        <v>0</v>
      </c>
      <c r="R148" s="45">
        <v>0</v>
      </c>
      <c r="S148" s="45">
        <v>0</v>
      </c>
      <c r="T148" s="45">
        <v>0</v>
      </c>
      <c r="U148" s="45">
        <v>0</v>
      </c>
      <c r="V148" s="45">
        <v>0</v>
      </c>
      <c r="W148" s="45">
        <v>0</v>
      </c>
      <c r="X148" s="45">
        <v>23.442516024902005</v>
      </c>
      <c r="Y148" s="45">
        <v>28.565696461968077</v>
      </c>
      <c r="Z148" s="45">
        <v>52.008212486870086</v>
      </c>
      <c r="AA148" s="48">
        <v>34.078472369533472</v>
      </c>
      <c r="AB148" s="48">
        <v>36.719373094561014</v>
      </c>
      <c r="AC148" s="45">
        <v>70.797845464094479</v>
      </c>
      <c r="AD148" s="45">
        <v>0</v>
      </c>
      <c r="AE148" s="45">
        <v>0</v>
      </c>
      <c r="AF148" s="45">
        <v>0</v>
      </c>
      <c r="AG148" s="45">
        <v>0</v>
      </c>
      <c r="AH148" s="45">
        <v>0</v>
      </c>
      <c r="AI148" s="45">
        <v>0</v>
      </c>
      <c r="AJ148" s="45">
        <v>0</v>
      </c>
      <c r="AK148" s="74">
        <v>65.168190915379299</v>
      </c>
      <c r="AL148" s="52">
        <v>32.781676017728593</v>
      </c>
      <c r="AM148" s="45">
        <v>528.73670996336432</v>
      </c>
      <c r="AN148" s="48">
        <v>561.51838598109293</v>
      </c>
      <c r="AO148" s="74">
        <v>0</v>
      </c>
      <c r="AP148" s="45">
        <v>0</v>
      </c>
      <c r="AQ148" s="45">
        <v>0</v>
      </c>
      <c r="AR148" s="45">
        <v>0</v>
      </c>
      <c r="AS148" s="45">
        <v>0</v>
      </c>
      <c r="AT148" s="45">
        <v>0</v>
      </c>
      <c r="AU148" s="45">
        <v>0</v>
      </c>
      <c r="AV148" s="45">
        <v>0</v>
      </c>
      <c r="AW148" s="45">
        <v>0</v>
      </c>
      <c r="AX148" s="48">
        <v>0</v>
      </c>
      <c r="AY148" s="45">
        <v>0</v>
      </c>
      <c r="AZ148" s="45">
        <v>0</v>
      </c>
      <c r="BA148" s="45">
        <v>0</v>
      </c>
      <c r="BB148" s="45">
        <v>0</v>
      </c>
      <c r="BC148" s="45">
        <v>0</v>
      </c>
      <c r="BD148" s="45">
        <v>0</v>
      </c>
      <c r="BE148" s="45">
        <v>0</v>
      </c>
      <c r="BF148" s="45">
        <v>0</v>
      </c>
      <c r="BG148" s="45">
        <v>0</v>
      </c>
      <c r="BH148" s="45">
        <v>0</v>
      </c>
      <c r="BI148" s="45">
        <v>0</v>
      </c>
      <c r="BJ148" s="45">
        <v>0</v>
      </c>
      <c r="BK148" s="45">
        <v>0</v>
      </c>
      <c r="BL148" s="45">
        <v>0</v>
      </c>
      <c r="BM148" s="45">
        <v>0</v>
      </c>
      <c r="BN148" s="48">
        <v>0</v>
      </c>
      <c r="BO148" s="48">
        <v>0</v>
      </c>
      <c r="BP148" s="45">
        <v>0</v>
      </c>
      <c r="BQ148" s="45">
        <v>0</v>
      </c>
      <c r="BR148" s="45">
        <v>0</v>
      </c>
      <c r="BS148" s="74">
        <f t="shared" si="161"/>
        <v>2002.7182989265491</v>
      </c>
      <c r="BT148" s="45">
        <f t="shared" si="162"/>
        <v>0</v>
      </c>
      <c r="BU148" s="45">
        <f t="shared" si="163"/>
        <v>2002.7182989265491</v>
      </c>
      <c r="BV148" s="48">
        <f t="shared" si="164"/>
        <v>2002.7182989265491</v>
      </c>
      <c r="BW148" s="87">
        <f t="shared" si="165"/>
        <v>1058.7841304024801</v>
      </c>
      <c r="BX148" s="48">
        <f t="shared" si="166"/>
        <v>943.93416852406926</v>
      </c>
      <c r="BY148" s="48">
        <f t="shared" si="167"/>
        <v>0</v>
      </c>
      <c r="BZ148" s="48">
        <f t="shared" si="168"/>
        <v>2002.7182989265493</v>
      </c>
      <c r="CA148" s="87">
        <f t="shared" si="169"/>
        <v>0</v>
      </c>
      <c r="CB148" s="48">
        <f t="shared" si="170"/>
        <v>0</v>
      </c>
      <c r="CC148" s="48">
        <f t="shared" si="171"/>
        <v>0</v>
      </c>
      <c r="CD148" s="48">
        <f t="shared" si="172"/>
        <v>0</v>
      </c>
      <c r="CE148" s="87">
        <f t="shared" si="173"/>
        <v>1058.7841304024801</v>
      </c>
      <c r="CF148" s="48">
        <f t="shared" si="174"/>
        <v>943.93416852406926</v>
      </c>
      <c r="CG148" s="48">
        <f t="shared" si="175"/>
        <v>0</v>
      </c>
      <c r="CH148" s="87">
        <f t="shared" si="176"/>
        <v>2002.7182989265493</v>
      </c>
      <c r="CI148" s="48">
        <f t="shared" si="136"/>
        <v>1058.7841304024801</v>
      </c>
      <c r="CJ148" s="48">
        <f t="shared" si="177"/>
        <v>943.93416852406926</v>
      </c>
      <c r="CK148" s="90">
        <f t="shared" si="158"/>
        <v>0.5286735188718179</v>
      </c>
      <c r="CL148" s="88">
        <f t="shared" si="178"/>
        <v>1058.7841304024801</v>
      </c>
      <c r="CM148" s="44">
        <f t="shared" si="179"/>
        <v>943.93416852406926</v>
      </c>
      <c r="CN148" s="44">
        <f t="shared" si="180"/>
        <v>2002.7182989265493</v>
      </c>
      <c r="CO148" s="92">
        <f t="shared" si="159"/>
        <v>0.5286735188718179</v>
      </c>
      <c r="CP148" s="88">
        <f t="shared" si="181"/>
        <v>272.34114800297186</v>
      </c>
      <c r="CQ148" s="52">
        <f t="shared" si="182"/>
        <v>321.46357118335766</v>
      </c>
      <c r="CR148" s="52">
        <f t="shared" si="183"/>
        <v>593.80471918632952</v>
      </c>
      <c r="CS148" s="111">
        <f t="shared" si="184"/>
        <v>0.45863756080644108</v>
      </c>
      <c r="CT148" s="88">
        <f t="shared" si="185"/>
        <v>786.4429823995082</v>
      </c>
      <c r="CU148" s="52">
        <f t="shared" si="186"/>
        <v>622.47059734071161</v>
      </c>
      <c r="CV148" s="52">
        <f t="shared" si="187"/>
        <v>1408.9135797402198</v>
      </c>
      <c r="CW148" s="91">
        <f t="shared" si="160"/>
        <v>0.55819107268773371</v>
      </c>
      <c r="CX148" s="88">
        <f t="shared" si="188"/>
        <v>1026.0024543847514</v>
      </c>
      <c r="CY148" s="44">
        <f t="shared" si="189"/>
        <v>350.02926764532572</v>
      </c>
      <c r="CZ148" s="44">
        <f t="shared" si="190"/>
        <v>1376.0317220300772</v>
      </c>
      <c r="DA148" s="122">
        <f t="array" ref="DA148:DB148">CX148:CY148/CZ148</f>
        <v>0.74562412912332932</v>
      </c>
      <c r="DB148" s="122">
        <v>0.25437587087667068</v>
      </c>
      <c r="DC148" s="88">
        <f t="shared" si="119"/>
        <v>32.781676017728614</v>
      </c>
      <c r="DD148" s="44">
        <f t="shared" si="119"/>
        <v>593.90490087874355</v>
      </c>
      <c r="DE148" s="44">
        <f t="shared" si="191"/>
        <v>626.68657689647216</v>
      </c>
      <c r="DF148" s="122">
        <f t="array" ref="DF148:DG148">DC148:DD148/DE148</f>
        <v>5.2309523175161458E-2</v>
      </c>
      <c r="DG148" s="122">
        <v>0.94769047682483853</v>
      </c>
      <c r="DH148" s="88">
        <f t="shared" si="152"/>
        <v>1058.7841304024801</v>
      </c>
      <c r="DI148" s="44">
        <f t="shared" si="153"/>
        <v>943.93416852406926</v>
      </c>
      <c r="DJ148" s="44">
        <f t="shared" si="192"/>
        <v>2002.7182989265493</v>
      </c>
      <c r="DK148" s="122">
        <f t="array" ref="DK148:DL148">DH148:DI148/DJ148</f>
        <v>0.5286735188718179</v>
      </c>
      <c r="DL148" s="122">
        <v>0.47132648112818215</v>
      </c>
      <c r="DM148" s="47"/>
      <c r="DN148" s="47"/>
      <c r="DO148" s="47"/>
      <c r="DP148" s="47"/>
      <c r="DQ148" s="47"/>
      <c r="DR148" s="47"/>
      <c r="DS148" s="47"/>
      <c r="DT148" s="47"/>
      <c r="DU148" s="47"/>
      <c r="DV148" s="47"/>
      <c r="DW148" s="47"/>
      <c r="DX148" s="47"/>
      <c r="DY148" s="47"/>
      <c r="DZ148" s="47"/>
      <c r="EA148" s="47"/>
      <c r="EB148" s="47"/>
      <c r="EC148" s="47"/>
      <c r="ED148" s="47"/>
      <c r="EE148" s="47"/>
      <c r="EF148" s="47"/>
    </row>
    <row r="149" spans="1:136" s="24" customFormat="1" ht="12.75" customHeight="1">
      <c r="A149" s="82">
        <v>1980</v>
      </c>
      <c r="B149" s="83">
        <v>42.832999999999998</v>
      </c>
      <c r="C149" s="83">
        <v>2.5359419139448556</v>
      </c>
      <c r="D149" s="74">
        <v>696.54716550323349</v>
      </c>
      <c r="E149" s="45">
        <v>0</v>
      </c>
      <c r="F149" s="45">
        <v>27.895361053393412</v>
      </c>
      <c r="G149" s="45">
        <v>41.693421007167373</v>
      </c>
      <c r="H149" s="45">
        <v>0</v>
      </c>
      <c r="I149" s="45">
        <v>149.57239002638153</v>
      </c>
      <c r="J149" s="45">
        <v>244.2568532673406</v>
      </c>
      <c r="K149" s="45">
        <v>393.82924329372213</v>
      </c>
      <c r="L149" s="45">
        <v>0</v>
      </c>
      <c r="M149" s="45">
        <v>0</v>
      </c>
      <c r="N149" s="45">
        <v>0</v>
      </c>
      <c r="O149" s="45">
        <v>0</v>
      </c>
      <c r="P149" s="45">
        <v>0</v>
      </c>
      <c r="Q149" s="45">
        <v>0</v>
      </c>
      <c r="R149" s="45">
        <v>0</v>
      </c>
      <c r="S149" s="45">
        <v>0</v>
      </c>
      <c r="T149" s="45">
        <v>0</v>
      </c>
      <c r="U149" s="45">
        <v>0</v>
      </c>
      <c r="V149" s="45">
        <v>0</v>
      </c>
      <c r="W149" s="45">
        <v>0</v>
      </c>
      <c r="X149" s="45">
        <v>21.367846566899352</v>
      </c>
      <c r="Y149" s="45">
        <v>26.026371862816053</v>
      </c>
      <c r="Z149" s="45">
        <v>47.394218429715409</v>
      </c>
      <c r="AA149" s="48">
        <v>41.599591156351408</v>
      </c>
      <c r="AB149" s="48">
        <v>39.55055008988397</v>
      </c>
      <c r="AC149" s="45">
        <v>81.150141246235378</v>
      </c>
      <c r="AD149" s="45">
        <v>0</v>
      </c>
      <c r="AE149" s="45">
        <v>0</v>
      </c>
      <c r="AF149" s="45">
        <v>0</v>
      </c>
      <c r="AG149" s="45">
        <v>0</v>
      </c>
      <c r="AH149" s="45">
        <v>0</v>
      </c>
      <c r="AI149" s="45">
        <v>0</v>
      </c>
      <c r="AJ149" s="45">
        <v>0</v>
      </c>
      <c r="AK149" s="74">
        <v>55.329180678448857</v>
      </c>
      <c r="AL149" s="52">
        <v>29.873395746270397</v>
      </c>
      <c r="AM149" s="45">
        <v>481.82896364952256</v>
      </c>
      <c r="AN149" s="48">
        <v>511.70235939579294</v>
      </c>
      <c r="AO149" s="74">
        <v>0</v>
      </c>
      <c r="AP149" s="45">
        <v>0</v>
      </c>
      <c r="AQ149" s="45">
        <v>0</v>
      </c>
      <c r="AR149" s="45">
        <v>0</v>
      </c>
      <c r="AS149" s="45">
        <v>0</v>
      </c>
      <c r="AT149" s="45">
        <v>0</v>
      </c>
      <c r="AU149" s="45">
        <v>0</v>
      </c>
      <c r="AV149" s="45">
        <v>0</v>
      </c>
      <c r="AW149" s="45">
        <v>0</v>
      </c>
      <c r="AX149" s="48">
        <v>0</v>
      </c>
      <c r="AY149" s="45">
        <v>0</v>
      </c>
      <c r="AZ149" s="45">
        <v>0</v>
      </c>
      <c r="BA149" s="45">
        <v>0</v>
      </c>
      <c r="BB149" s="45">
        <v>0</v>
      </c>
      <c r="BC149" s="45">
        <v>0</v>
      </c>
      <c r="BD149" s="45">
        <v>0</v>
      </c>
      <c r="BE149" s="45">
        <v>0</v>
      </c>
      <c r="BF149" s="45">
        <v>0</v>
      </c>
      <c r="BG149" s="45">
        <v>0</v>
      </c>
      <c r="BH149" s="45">
        <v>0</v>
      </c>
      <c r="BI149" s="45">
        <v>0</v>
      </c>
      <c r="BJ149" s="45">
        <v>0</v>
      </c>
      <c r="BK149" s="45">
        <v>0</v>
      </c>
      <c r="BL149" s="45">
        <v>0</v>
      </c>
      <c r="BM149" s="45">
        <v>0</v>
      </c>
      <c r="BN149" s="48">
        <v>0</v>
      </c>
      <c r="BO149" s="48">
        <v>0</v>
      </c>
      <c r="BP149" s="45">
        <v>0</v>
      </c>
      <c r="BQ149" s="45">
        <v>0</v>
      </c>
      <c r="BR149" s="45">
        <v>0</v>
      </c>
      <c r="BS149" s="74">
        <f t="shared" si="161"/>
        <v>1855.5410906077091</v>
      </c>
      <c r="BT149" s="45">
        <f t="shared" si="162"/>
        <v>0</v>
      </c>
      <c r="BU149" s="45">
        <f t="shared" si="163"/>
        <v>1855.5410906077091</v>
      </c>
      <c r="BV149" s="48">
        <f t="shared" si="164"/>
        <v>1855.5410906077091</v>
      </c>
      <c r="BW149" s="87">
        <f t="shared" si="165"/>
        <v>1008.549171059697</v>
      </c>
      <c r="BX149" s="48">
        <f t="shared" si="166"/>
        <v>846.99191954801199</v>
      </c>
      <c r="BY149" s="48">
        <f t="shared" si="167"/>
        <v>0</v>
      </c>
      <c r="BZ149" s="48">
        <f t="shared" si="168"/>
        <v>1855.5410906077091</v>
      </c>
      <c r="CA149" s="87">
        <f t="shared" si="169"/>
        <v>0</v>
      </c>
      <c r="CB149" s="48">
        <f t="shared" si="170"/>
        <v>0</v>
      </c>
      <c r="CC149" s="48">
        <f t="shared" si="171"/>
        <v>0</v>
      </c>
      <c r="CD149" s="48">
        <f t="shared" si="172"/>
        <v>0</v>
      </c>
      <c r="CE149" s="87">
        <f t="shared" si="173"/>
        <v>1008.549171059697</v>
      </c>
      <c r="CF149" s="48">
        <f t="shared" si="174"/>
        <v>846.99191954801199</v>
      </c>
      <c r="CG149" s="48">
        <f t="shared" si="175"/>
        <v>0</v>
      </c>
      <c r="CH149" s="87">
        <f t="shared" si="176"/>
        <v>1855.5410906077091</v>
      </c>
      <c r="CI149" s="48">
        <f t="shared" si="136"/>
        <v>1008.549171059697</v>
      </c>
      <c r="CJ149" s="48">
        <f t="shared" si="177"/>
        <v>846.99191954801211</v>
      </c>
      <c r="CK149" s="90">
        <f t="shared" si="158"/>
        <v>0.54353373049226661</v>
      </c>
      <c r="CL149" s="88">
        <f t="shared" si="178"/>
        <v>1008.549171059697</v>
      </c>
      <c r="CM149" s="44">
        <f t="shared" si="179"/>
        <v>846.99191954801211</v>
      </c>
      <c r="CN149" s="44">
        <f t="shared" si="180"/>
        <v>1855.5410906077091</v>
      </c>
      <c r="CO149" s="92">
        <f t="shared" si="159"/>
        <v>0.54353373049226661</v>
      </c>
      <c r="CP149" s="88">
        <f t="shared" si="181"/>
        <v>260.7607632432937</v>
      </c>
      <c r="CQ149" s="52">
        <f t="shared" si="182"/>
        <v>283.80740335722459</v>
      </c>
      <c r="CR149" s="52">
        <f t="shared" si="183"/>
        <v>544.56816660051823</v>
      </c>
      <c r="CS149" s="111">
        <f t="shared" si="184"/>
        <v>0.47883952686970288</v>
      </c>
      <c r="CT149" s="88">
        <f t="shared" si="185"/>
        <v>747.78840781640326</v>
      </c>
      <c r="CU149" s="52">
        <f t="shared" si="186"/>
        <v>563.18451619078746</v>
      </c>
      <c r="CV149" s="52">
        <f t="shared" si="187"/>
        <v>1310.9729240071906</v>
      </c>
      <c r="CW149" s="91">
        <f t="shared" si="160"/>
        <v>0.57040720988399429</v>
      </c>
      <c r="CX149" s="88">
        <f t="shared" si="188"/>
        <v>978.67577531342658</v>
      </c>
      <c r="CY149" s="44">
        <f t="shared" si="189"/>
        <v>309.83377522004065</v>
      </c>
      <c r="CZ149" s="44">
        <f t="shared" si="190"/>
        <v>1288.5095505334673</v>
      </c>
      <c r="DA149" s="122">
        <f t="array" ref="DA149:DB149">CX149:CY149/CZ149</f>
        <v>0.75954095560117219</v>
      </c>
      <c r="DB149" s="122">
        <v>0.24045904439882779</v>
      </c>
      <c r="DC149" s="88">
        <f t="shared" si="119"/>
        <v>29.873395746270376</v>
      </c>
      <c r="DD149" s="44">
        <f t="shared" si="119"/>
        <v>537.15814432797151</v>
      </c>
      <c r="DE149" s="44">
        <f t="shared" si="191"/>
        <v>567.03154007424189</v>
      </c>
      <c r="DF149" s="122">
        <f t="array" ref="DF149:DG149">DC149:DD149/DE149</f>
        <v>5.2683834381345045E-2</v>
      </c>
      <c r="DG149" s="122">
        <v>0.94731616561865495</v>
      </c>
      <c r="DH149" s="88">
        <f t="shared" si="152"/>
        <v>1008.549171059697</v>
      </c>
      <c r="DI149" s="44">
        <f t="shared" si="153"/>
        <v>846.99191954801222</v>
      </c>
      <c r="DJ149" s="44">
        <f t="shared" si="192"/>
        <v>1855.5410906077091</v>
      </c>
      <c r="DK149" s="122">
        <f t="array" ref="DK149:DL149">DH149:DI149/DJ149</f>
        <v>0.54353373049226661</v>
      </c>
      <c r="DL149" s="122">
        <v>0.45646626950773345</v>
      </c>
      <c r="DM149" s="47"/>
      <c r="DN149" s="47"/>
      <c r="DO149" s="47"/>
      <c r="DP149" s="47"/>
      <c r="DQ149" s="47"/>
      <c r="DR149" s="47"/>
      <c r="DS149" s="47"/>
      <c r="DT149" s="47"/>
      <c r="DU149" s="47"/>
      <c r="DV149" s="47"/>
      <c r="DW149" s="47"/>
      <c r="DX149" s="47"/>
      <c r="DY149" s="47"/>
      <c r="DZ149" s="47"/>
      <c r="EA149" s="47"/>
      <c r="EB149" s="47"/>
      <c r="EC149" s="47"/>
      <c r="ED149" s="47"/>
      <c r="EE149" s="47"/>
      <c r="EF149" s="47"/>
    </row>
    <row r="150" spans="1:136" s="24" customFormat="1" ht="12.75" customHeight="1">
      <c r="A150" s="82">
        <v>1981</v>
      </c>
      <c r="B150" s="83">
        <v>46.837000000000003</v>
      </c>
      <c r="C150" s="83">
        <v>2.3191493904391827</v>
      </c>
      <c r="D150" s="74">
        <v>723.25688635053484</v>
      </c>
      <c r="E150" s="45">
        <v>0</v>
      </c>
      <c r="F150" s="45">
        <v>25.076962358818882</v>
      </c>
      <c r="G150" s="45">
        <v>42.493774281017146</v>
      </c>
      <c r="H150" s="45">
        <v>0</v>
      </c>
      <c r="I150" s="45">
        <v>176.0141621367722</v>
      </c>
      <c r="J150" s="45">
        <v>247.28626120374918</v>
      </c>
      <c r="K150" s="45">
        <v>423.30042334052138</v>
      </c>
      <c r="L150" s="45">
        <v>0</v>
      </c>
      <c r="M150" s="45">
        <v>0</v>
      </c>
      <c r="N150" s="45">
        <v>0</v>
      </c>
      <c r="O150" s="45">
        <v>0</v>
      </c>
      <c r="P150" s="45">
        <v>0</v>
      </c>
      <c r="Q150" s="45">
        <v>0</v>
      </c>
      <c r="R150" s="45">
        <v>0</v>
      </c>
      <c r="S150" s="45">
        <v>0</v>
      </c>
      <c r="T150" s="45">
        <v>0</v>
      </c>
      <c r="U150" s="45">
        <v>0</v>
      </c>
      <c r="V150" s="45">
        <v>0</v>
      </c>
      <c r="W150" s="45">
        <v>0</v>
      </c>
      <c r="X150" s="45">
        <v>20.447940175502275</v>
      </c>
      <c r="Y150" s="45">
        <v>27.474962828532995</v>
      </c>
      <c r="Z150" s="45">
        <v>47.922903004035277</v>
      </c>
      <c r="AA150" s="48">
        <v>45.689562141042344</v>
      </c>
      <c r="AB150" s="48">
        <v>33.268198005850074</v>
      </c>
      <c r="AC150" s="45">
        <v>78.957760146892412</v>
      </c>
      <c r="AD150" s="45">
        <v>0</v>
      </c>
      <c r="AE150" s="45">
        <v>0</v>
      </c>
      <c r="AF150" s="45">
        <v>0</v>
      </c>
      <c r="AG150" s="45">
        <v>0</v>
      </c>
      <c r="AH150" s="45">
        <v>0</v>
      </c>
      <c r="AI150" s="45">
        <v>0</v>
      </c>
      <c r="AJ150" s="45">
        <v>0</v>
      </c>
      <c r="AK150" s="74">
        <v>35.738092106667807</v>
      </c>
      <c r="AL150" s="52">
        <v>27.319579819373573</v>
      </c>
      <c r="AM150" s="45">
        <v>440.63838418344471</v>
      </c>
      <c r="AN150" s="48">
        <v>467.9579640028183</v>
      </c>
      <c r="AO150" s="74">
        <v>0</v>
      </c>
      <c r="AP150" s="45">
        <v>0</v>
      </c>
      <c r="AQ150" s="45">
        <v>0</v>
      </c>
      <c r="AR150" s="45">
        <v>0</v>
      </c>
      <c r="AS150" s="45">
        <v>0</v>
      </c>
      <c r="AT150" s="45">
        <v>0</v>
      </c>
      <c r="AU150" s="45">
        <v>0</v>
      </c>
      <c r="AV150" s="45">
        <v>0</v>
      </c>
      <c r="AW150" s="45">
        <v>0</v>
      </c>
      <c r="AX150" s="48">
        <v>0</v>
      </c>
      <c r="AY150" s="45">
        <v>0</v>
      </c>
      <c r="AZ150" s="45">
        <v>0</v>
      </c>
      <c r="BA150" s="45">
        <v>0</v>
      </c>
      <c r="BB150" s="45">
        <v>0</v>
      </c>
      <c r="BC150" s="45">
        <v>0</v>
      </c>
      <c r="BD150" s="45">
        <v>0</v>
      </c>
      <c r="BE150" s="45">
        <v>0</v>
      </c>
      <c r="BF150" s="45">
        <v>0</v>
      </c>
      <c r="BG150" s="45">
        <v>0</v>
      </c>
      <c r="BH150" s="45">
        <v>0</v>
      </c>
      <c r="BI150" s="45">
        <v>0</v>
      </c>
      <c r="BJ150" s="45">
        <v>0</v>
      </c>
      <c r="BK150" s="45">
        <v>0</v>
      </c>
      <c r="BL150" s="45">
        <v>0</v>
      </c>
      <c r="BM150" s="45">
        <v>0</v>
      </c>
      <c r="BN150" s="48">
        <v>0</v>
      </c>
      <c r="BO150" s="48">
        <v>0</v>
      </c>
      <c r="BP150" s="45">
        <v>0</v>
      </c>
      <c r="BQ150" s="45">
        <v>0</v>
      </c>
      <c r="BR150" s="45">
        <v>0</v>
      </c>
      <c r="BS150" s="74">
        <f t="shared" si="161"/>
        <v>1844.7047655913061</v>
      </c>
      <c r="BT150" s="45">
        <f t="shared" si="162"/>
        <v>0</v>
      </c>
      <c r="BU150" s="45">
        <f t="shared" si="163"/>
        <v>1844.7047655913061</v>
      </c>
      <c r="BV150" s="48">
        <f t="shared" si="164"/>
        <v>1844.7047655913061</v>
      </c>
      <c r="BW150" s="87">
        <f t="shared" si="165"/>
        <v>1060.2988672630613</v>
      </c>
      <c r="BX150" s="48">
        <f t="shared" si="166"/>
        <v>784.4058983282448</v>
      </c>
      <c r="BY150" s="48">
        <f t="shared" si="167"/>
        <v>0</v>
      </c>
      <c r="BZ150" s="48">
        <f t="shared" si="168"/>
        <v>1844.7047655913061</v>
      </c>
      <c r="CA150" s="87">
        <f t="shared" si="169"/>
        <v>0</v>
      </c>
      <c r="CB150" s="48">
        <f t="shared" si="170"/>
        <v>0</v>
      </c>
      <c r="CC150" s="48">
        <f t="shared" si="171"/>
        <v>0</v>
      </c>
      <c r="CD150" s="48">
        <f t="shared" si="172"/>
        <v>0</v>
      </c>
      <c r="CE150" s="87">
        <f t="shared" si="173"/>
        <v>1060.2988672630613</v>
      </c>
      <c r="CF150" s="48">
        <f t="shared" si="174"/>
        <v>784.4058983282448</v>
      </c>
      <c r="CG150" s="48">
        <f t="shared" si="175"/>
        <v>0</v>
      </c>
      <c r="CH150" s="87">
        <f t="shared" si="176"/>
        <v>1844.7047655913061</v>
      </c>
      <c r="CI150" s="48">
        <f t="shared" si="136"/>
        <v>1060.2988672630613</v>
      </c>
      <c r="CJ150" s="48">
        <f t="shared" si="177"/>
        <v>784.4058983282448</v>
      </c>
      <c r="CK150" s="90">
        <f t="shared" si="158"/>
        <v>0.57477970840672199</v>
      </c>
      <c r="CL150" s="88">
        <f t="shared" si="178"/>
        <v>1060.2988672630613</v>
      </c>
      <c r="CM150" s="44">
        <f t="shared" si="179"/>
        <v>784.4058983282448</v>
      </c>
      <c r="CN150" s="44">
        <f t="shared" si="180"/>
        <v>1844.7047655913061</v>
      </c>
      <c r="CO150" s="92">
        <f t="shared" si="159"/>
        <v>0.57477970840672199</v>
      </c>
      <c r="CP150" s="88">
        <f t="shared" si="181"/>
        <v>289.27446091765057</v>
      </c>
      <c r="CQ150" s="52">
        <f t="shared" si="182"/>
        <v>280.55445920959926</v>
      </c>
      <c r="CR150" s="52">
        <f t="shared" si="183"/>
        <v>569.82892012724983</v>
      </c>
      <c r="CS150" s="111">
        <f t="shared" si="184"/>
        <v>0.50765142080372472</v>
      </c>
      <c r="CT150" s="88">
        <f t="shared" si="185"/>
        <v>771.02440634541074</v>
      </c>
      <c r="CU150" s="52">
        <f t="shared" si="186"/>
        <v>503.85143911864554</v>
      </c>
      <c r="CV150" s="52">
        <f t="shared" si="187"/>
        <v>1274.8758454640563</v>
      </c>
      <c r="CW150" s="91">
        <f t="shared" si="160"/>
        <v>0.60478391608773241</v>
      </c>
      <c r="CX150" s="88">
        <f t="shared" si="188"/>
        <v>1032.9792874436878</v>
      </c>
      <c r="CY150" s="44">
        <f t="shared" si="189"/>
        <v>308.02942203813222</v>
      </c>
      <c r="CZ150" s="44">
        <f t="shared" si="190"/>
        <v>1341.00870948182</v>
      </c>
      <c r="DA150" s="122">
        <f t="array" ref="DA150:DB150">CX150:CY150/CZ150</f>
        <v>0.77030020770173968</v>
      </c>
      <c r="DB150" s="122">
        <v>0.22969979229826037</v>
      </c>
      <c r="DC150" s="88">
        <f t="shared" si="119"/>
        <v>27.31957981937353</v>
      </c>
      <c r="DD150" s="44">
        <f t="shared" si="119"/>
        <v>476.37647629011258</v>
      </c>
      <c r="DE150" s="44">
        <f t="shared" si="191"/>
        <v>503.69605610948611</v>
      </c>
      <c r="DF150" s="122">
        <f t="array" ref="DF150:DG150">DC150:DD150/DE150</f>
        <v>5.4238224595975791E-2</v>
      </c>
      <c r="DG150" s="122">
        <v>0.94576177540402417</v>
      </c>
      <c r="DH150" s="88">
        <f t="shared" si="152"/>
        <v>1060.2988672630613</v>
      </c>
      <c r="DI150" s="44">
        <f t="shared" si="153"/>
        <v>784.4058983282448</v>
      </c>
      <c r="DJ150" s="44">
        <f t="shared" si="192"/>
        <v>1844.7047655913061</v>
      </c>
      <c r="DK150" s="122">
        <f t="array" ref="DK150:DL150">DH150:DI150/DJ150</f>
        <v>0.57477970840672199</v>
      </c>
      <c r="DL150" s="122">
        <v>0.42522029159327807</v>
      </c>
      <c r="DM150" s="47"/>
      <c r="DN150" s="47"/>
      <c r="DO150" s="47"/>
      <c r="DP150" s="47"/>
      <c r="DQ150" s="47"/>
      <c r="DR150" s="47"/>
      <c r="DS150" s="47"/>
      <c r="DT150" s="47"/>
      <c r="DU150" s="47"/>
      <c r="DV150" s="47"/>
      <c r="DW150" s="47"/>
      <c r="DX150" s="47"/>
      <c r="DY150" s="47"/>
      <c r="DZ150" s="47"/>
      <c r="EA150" s="47"/>
      <c r="EB150" s="47"/>
      <c r="EC150" s="47"/>
      <c r="ED150" s="47"/>
      <c r="EE150" s="47"/>
      <c r="EF150" s="47"/>
    </row>
    <row r="151" spans="1:136" s="24" customFormat="1" ht="12.75" customHeight="1">
      <c r="A151" s="82">
        <v>1982</v>
      </c>
      <c r="B151" s="83">
        <v>49.741</v>
      </c>
      <c r="C151" s="83">
        <v>2.1837518345027243</v>
      </c>
      <c r="D151" s="74">
        <v>678.72972392995723</v>
      </c>
      <c r="E151" s="45">
        <v>0</v>
      </c>
      <c r="F151" s="45">
        <v>18.976803441828672</v>
      </c>
      <c r="G151" s="45">
        <v>33.848153434792231</v>
      </c>
      <c r="H151" s="45">
        <v>0</v>
      </c>
      <c r="I151" s="45">
        <v>165.93238314468948</v>
      </c>
      <c r="J151" s="45">
        <v>235.97622323636438</v>
      </c>
      <c r="K151" s="45">
        <v>401.90860638105386</v>
      </c>
      <c r="L151" s="45">
        <v>0</v>
      </c>
      <c r="M151" s="45">
        <v>0</v>
      </c>
      <c r="N151" s="45">
        <v>0</v>
      </c>
      <c r="O151" s="45">
        <v>0</v>
      </c>
      <c r="P151" s="45">
        <v>0</v>
      </c>
      <c r="Q151" s="45">
        <v>0</v>
      </c>
      <c r="R151" s="45">
        <v>0</v>
      </c>
      <c r="S151" s="45">
        <v>0</v>
      </c>
      <c r="T151" s="45">
        <v>0</v>
      </c>
      <c r="U151" s="45">
        <v>0</v>
      </c>
      <c r="V151" s="45">
        <v>0</v>
      </c>
      <c r="W151" s="45">
        <v>0</v>
      </c>
      <c r="X151" s="45">
        <v>20.863565026839026</v>
      </c>
      <c r="Y151" s="45">
        <v>26.087099414969543</v>
      </c>
      <c r="Z151" s="45">
        <v>46.95066444180857</v>
      </c>
      <c r="AA151" s="48">
        <v>31.721179147986572</v>
      </c>
      <c r="AB151" s="48">
        <v>26.148244466335623</v>
      </c>
      <c r="AC151" s="45">
        <v>57.869423614322194</v>
      </c>
      <c r="AD151" s="45">
        <v>0</v>
      </c>
      <c r="AE151" s="45">
        <v>0</v>
      </c>
      <c r="AF151" s="45">
        <v>0</v>
      </c>
      <c r="AG151" s="45">
        <v>0</v>
      </c>
      <c r="AH151" s="45">
        <v>0</v>
      </c>
      <c r="AI151" s="45">
        <v>0</v>
      </c>
      <c r="AJ151" s="45">
        <v>0</v>
      </c>
      <c r="AK151" s="74">
        <v>9.2831290484710802</v>
      </c>
      <c r="AL151" s="52">
        <v>25.724596610442092</v>
      </c>
      <c r="AM151" s="45">
        <v>414.9128485555176</v>
      </c>
      <c r="AN151" s="48">
        <v>440.63744516595972</v>
      </c>
      <c r="AO151" s="74">
        <v>0</v>
      </c>
      <c r="AP151" s="45">
        <v>0</v>
      </c>
      <c r="AQ151" s="45">
        <v>0</v>
      </c>
      <c r="AR151" s="45">
        <v>0</v>
      </c>
      <c r="AS151" s="45">
        <v>0</v>
      </c>
      <c r="AT151" s="45">
        <v>0</v>
      </c>
      <c r="AU151" s="45">
        <v>0</v>
      </c>
      <c r="AV151" s="45">
        <v>0</v>
      </c>
      <c r="AW151" s="45">
        <v>0</v>
      </c>
      <c r="AX151" s="48">
        <v>0</v>
      </c>
      <c r="AY151" s="45">
        <v>0</v>
      </c>
      <c r="AZ151" s="45">
        <v>0</v>
      </c>
      <c r="BA151" s="45">
        <v>0</v>
      </c>
      <c r="BB151" s="45">
        <v>0</v>
      </c>
      <c r="BC151" s="45">
        <v>0</v>
      </c>
      <c r="BD151" s="45">
        <v>0</v>
      </c>
      <c r="BE151" s="45">
        <v>0</v>
      </c>
      <c r="BF151" s="45">
        <v>0</v>
      </c>
      <c r="BG151" s="45">
        <v>0</v>
      </c>
      <c r="BH151" s="45">
        <v>0</v>
      </c>
      <c r="BI151" s="45">
        <v>0</v>
      </c>
      <c r="BJ151" s="45">
        <v>0</v>
      </c>
      <c r="BK151" s="45">
        <v>0</v>
      </c>
      <c r="BL151" s="45">
        <v>0</v>
      </c>
      <c r="BM151" s="45">
        <v>0</v>
      </c>
      <c r="BN151" s="48">
        <v>0</v>
      </c>
      <c r="BO151" s="48">
        <v>0</v>
      </c>
      <c r="BP151" s="45">
        <v>0</v>
      </c>
      <c r="BQ151" s="45">
        <v>0</v>
      </c>
      <c r="BR151" s="45">
        <v>0</v>
      </c>
      <c r="BS151" s="74">
        <f t="shared" si="161"/>
        <v>1688.2039494581934</v>
      </c>
      <c r="BT151" s="45">
        <f t="shared" si="162"/>
        <v>0</v>
      </c>
      <c r="BU151" s="45">
        <f t="shared" si="163"/>
        <v>1688.2039494581934</v>
      </c>
      <c r="BV151" s="48">
        <f t="shared" si="164"/>
        <v>1688.2039494581934</v>
      </c>
      <c r="BW151" s="87">
        <f t="shared" si="165"/>
        <v>975.79640473653535</v>
      </c>
      <c r="BX151" s="48">
        <f t="shared" si="166"/>
        <v>712.40754472165827</v>
      </c>
      <c r="BY151" s="48">
        <f t="shared" si="167"/>
        <v>0</v>
      </c>
      <c r="BZ151" s="48">
        <f t="shared" si="168"/>
        <v>1688.2039494581936</v>
      </c>
      <c r="CA151" s="87">
        <f t="shared" si="169"/>
        <v>0</v>
      </c>
      <c r="CB151" s="48">
        <f t="shared" si="170"/>
        <v>0</v>
      </c>
      <c r="CC151" s="48">
        <f t="shared" si="171"/>
        <v>0</v>
      </c>
      <c r="CD151" s="48">
        <f t="shared" si="172"/>
        <v>0</v>
      </c>
      <c r="CE151" s="87">
        <f t="shared" si="173"/>
        <v>975.79640473653535</v>
      </c>
      <c r="CF151" s="48">
        <f t="shared" si="174"/>
        <v>712.40754472165827</v>
      </c>
      <c r="CG151" s="48">
        <f t="shared" si="175"/>
        <v>0</v>
      </c>
      <c r="CH151" s="87">
        <f t="shared" si="176"/>
        <v>1688.2039494581936</v>
      </c>
      <c r="CI151" s="48">
        <f t="shared" si="136"/>
        <v>975.79640473653524</v>
      </c>
      <c r="CJ151" s="48">
        <f t="shared" si="177"/>
        <v>712.40754472165838</v>
      </c>
      <c r="CK151" s="90">
        <f t="shared" si="158"/>
        <v>0.57800860201144777</v>
      </c>
      <c r="CL151" s="88">
        <f t="shared" si="178"/>
        <v>975.79640473653524</v>
      </c>
      <c r="CM151" s="44">
        <f t="shared" si="179"/>
        <v>712.40754472165838</v>
      </c>
      <c r="CN151" s="44">
        <f t="shared" si="180"/>
        <v>1688.2039494581936</v>
      </c>
      <c r="CO151" s="92">
        <f t="shared" si="159"/>
        <v>0.57800860201144777</v>
      </c>
      <c r="CP151" s="88">
        <f t="shared" si="181"/>
        <v>250.47851916929693</v>
      </c>
      <c r="CQ151" s="52">
        <f t="shared" si="182"/>
        <v>262.12446770269997</v>
      </c>
      <c r="CR151" s="52">
        <f t="shared" si="183"/>
        <v>512.6029868719969</v>
      </c>
      <c r="CS151" s="111">
        <f t="shared" si="184"/>
        <v>0.48864038170703133</v>
      </c>
      <c r="CT151" s="88">
        <f t="shared" si="185"/>
        <v>725.31788556723836</v>
      </c>
      <c r="CU151" s="52">
        <f t="shared" si="186"/>
        <v>450.28307701895841</v>
      </c>
      <c r="CV151" s="52">
        <f t="shared" si="187"/>
        <v>1175.6009625861968</v>
      </c>
      <c r="CW151" s="91">
        <f t="shared" si="160"/>
        <v>0.6169762603559088</v>
      </c>
      <c r="CX151" s="88">
        <f t="shared" si="188"/>
        <v>950.07180812609329</v>
      </c>
      <c r="CY151" s="44">
        <f t="shared" si="189"/>
        <v>288.21156711766952</v>
      </c>
      <c r="CZ151" s="44">
        <f t="shared" si="190"/>
        <v>1238.2833752437627</v>
      </c>
      <c r="DA151" s="122">
        <f t="array" ref="DA151:DB151">CX151:CY151/CZ151</f>
        <v>0.76724910236242694</v>
      </c>
      <c r="DB151" s="122">
        <v>0.23275089763757309</v>
      </c>
      <c r="DC151" s="88">
        <f t="shared" si="119"/>
        <v>25.724596610441949</v>
      </c>
      <c r="DD151" s="44">
        <f t="shared" si="119"/>
        <v>424.19597760398887</v>
      </c>
      <c r="DE151" s="44">
        <f t="shared" si="191"/>
        <v>449.92057421443081</v>
      </c>
      <c r="DF151" s="122">
        <f t="array" ref="DF151:DG151">DC151:DD151/DE151</f>
        <v>5.7175861884861665E-2</v>
      </c>
      <c r="DG151" s="122">
        <v>0.94282413811513832</v>
      </c>
      <c r="DH151" s="88">
        <f t="shared" si="152"/>
        <v>975.79640473653524</v>
      </c>
      <c r="DI151" s="44">
        <f t="shared" si="153"/>
        <v>712.40754472165838</v>
      </c>
      <c r="DJ151" s="44">
        <f t="shared" si="192"/>
        <v>1688.2039494581936</v>
      </c>
      <c r="DK151" s="122">
        <f t="array" ref="DK151:DL151">DH151:DI151/DJ151</f>
        <v>0.57800860201144777</v>
      </c>
      <c r="DL151" s="122">
        <v>0.42199139798855229</v>
      </c>
      <c r="DM151" s="47"/>
      <c r="DN151" s="47"/>
      <c r="DO151" s="47"/>
      <c r="DP151" s="47"/>
      <c r="DQ151" s="47"/>
      <c r="DR151" s="47"/>
      <c r="DS151" s="47"/>
      <c r="DT151" s="47"/>
      <c r="DU151" s="47"/>
      <c r="DV151" s="47"/>
      <c r="DW151" s="47"/>
      <c r="DX151" s="47"/>
      <c r="DY151" s="47"/>
      <c r="DZ151" s="47"/>
      <c r="EA151" s="47"/>
      <c r="EB151" s="47"/>
      <c r="EC151" s="47"/>
      <c r="ED151" s="47"/>
      <c r="EE151" s="47"/>
      <c r="EF151" s="47"/>
    </row>
    <row r="152" spans="1:136" s="24" customFormat="1" ht="12.75" customHeight="1">
      <c r="A152" s="82">
        <v>1983</v>
      </c>
      <c r="B152" s="83">
        <v>51.412999999999997</v>
      </c>
      <c r="C152" s="83">
        <v>2.1127341333903877</v>
      </c>
      <c r="D152" s="74">
        <v>709.82373773170218</v>
      </c>
      <c r="E152" s="45">
        <v>0</v>
      </c>
      <c r="F152" s="45">
        <v>18.754740902106469</v>
      </c>
      <c r="G152" s="45">
        <v>34.688981736136775</v>
      </c>
      <c r="H152" s="45">
        <v>0</v>
      </c>
      <c r="I152" s="45">
        <v>214.60096959912863</v>
      </c>
      <c r="J152" s="45">
        <v>387.36980335712758</v>
      </c>
      <c r="K152" s="45">
        <v>601.97077295625616</v>
      </c>
      <c r="L152" s="45">
        <v>0</v>
      </c>
      <c r="M152" s="45">
        <v>0</v>
      </c>
      <c r="N152" s="45">
        <v>0</v>
      </c>
      <c r="O152" s="45">
        <v>2.6636882457311936E-9</v>
      </c>
      <c r="P152" s="45">
        <v>2.3973194211580738E-8</v>
      </c>
      <c r="Q152" s="45">
        <v>2.6636882457311934E-8</v>
      </c>
      <c r="R152" s="45">
        <v>0</v>
      </c>
      <c r="S152" s="45">
        <v>0</v>
      </c>
      <c r="T152" s="45">
        <v>0</v>
      </c>
      <c r="U152" s="45">
        <v>2.1127341333903878E-2</v>
      </c>
      <c r="V152" s="45">
        <v>18.570933032501507</v>
      </c>
      <c r="W152" s="45">
        <v>18.592060373835412</v>
      </c>
      <c r="X152" s="45">
        <v>19.225880613852528</v>
      </c>
      <c r="Y152" s="45">
        <v>25.807047439363586</v>
      </c>
      <c r="Z152" s="45">
        <v>45.032928053216111</v>
      </c>
      <c r="AA152" s="48">
        <v>34.456580981463837</v>
      </c>
      <c r="AB152" s="48">
        <v>30.497317215490245</v>
      </c>
      <c r="AC152" s="45">
        <v>64.953898196954086</v>
      </c>
      <c r="AD152" s="45">
        <v>0</v>
      </c>
      <c r="AE152" s="45">
        <v>0</v>
      </c>
      <c r="AF152" s="45">
        <v>0</v>
      </c>
      <c r="AG152" s="45">
        <v>0</v>
      </c>
      <c r="AH152" s="45">
        <v>0</v>
      </c>
      <c r="AI152" s="45">
        <v>0</v>
      </c>
      <c r="AJ152" s="45">
        <v>0</v>
      </c>
      <c r="AK152" s="74">
        <v>21.76116157392099</v>
      </c>
      <c r="AL152" s="52">
        <v>23.318246630229712</v>
      </c>
      <c r="AM152" s="45">
        <v>401.41948534417367</v>
      </c>
      <c r="AN152" s="48">
        <v>424.73773197440335</v>
      </c>
      <c r="AO152" s="74">
        <v>0</v>
      </c>
      <c r="AP152" s="45">
        <v>0</v>
      </c>
      <c r="AQ152" s="45">
        <v>0</v>
      </c>
      <c r="AR152" s="45">
        <v>0</v>
      </c>
      <c r="AS152" s="45">
        <v>0</v>
      </c>
      <c r="AT152" s="45">
        <v>0</v>
      </c>
      <c r="AU152" s="45">
        <v>0</v>
      </c>
      <c r="AV152" s="45">
        <v>0</v>
      </c>
      <c r="AW152" s="45">
        <v>0</v>
      </c>
      <c r="AX152" s="48">
        <v>0</v>
      </c>
      <c r="AY152" s="45">
        <v>0</v>
      </c>
      <c r="AZ152" s="45">
        <v>0</v>
      </c>
      <c r="BA152" s="45">
        <v>0</v>
      </c>
      <c r="BB152" s="45">
        <v>0</v>
      </c>
      <c r="BC152" s="45">
        <v>0</v>
      </c>
      <c r="BD152" s="45">
        <v>0</v>
      </c>
      <c r="BE152" s="45">
        <v>0</v>
      </c>
      <c r="BF152" s="45">
        <v>0</v>
      </c>
      <c r="BG152" s="45">
        <v>0</v>
      </c>
      <c r="BH152" s="45">
        <v>0</v>
      </c>
      <c r="BI152" s="45">
        <v>0</v>
      </c>
      <c r="BJ152" s="45">
        <v>0</v>
      </c>
      <c r="BK152" s="45">
        <v>0</v>
      </c>
      <c r="BL152" s="45">
        <v>0</v>
      </c>
      <c r="BM152" s="45">
        <v>0</v>
      </c>
      <c r="BN152" s="48">
        <v>0</v>
      </c>
      <c r="BO152" s="48">
        <v>0</v>
      </c>
      <c r="BP152" s="45">
        <v>0</v>
      </c>
      <c r="BQ152" s="45">
        <v>0</v>
      </c>
      <c r="BR152" s="45">
        <v>0</v>
      </c>
      <c r="BS152" s="74">
        <f t="shared" si="161"/>
        <v>1940.3160135251687</v>
      </c>
      <c r="BT152" s="45">
        <f t="shared" si="162"/>
        <v>0</v>
      </c>
      <c r="BU152" s="45">
        <f t="shared" si="163"/>
        <v>1940.3160135251687</v>
      </c>
      <c r="BV152" s="48">
        <f t="shared" si="164"/>
        <v>1940.3160135251687</v>
      </c>
      <c r="BW152" s="87">
        <f t="shared" si="165"/>
        <v>1054.8902655386175</v>
      </c>
      <c r="BX152" s="48">
        <f t="shared" si="166"/>
        <v>885.42574798655073</v>
      </c>
      <c r="BY152" s="48">
        <f t="shared" si="167"/>
        <v>0</v>
      </c>
      <c r="BZ152" s="48">
        <f t="shared" si="168"/>
        <v>1940.3160135251683</v>
      </c>
      <c r="CA152" s="87">
        <f t="shared" si="169"/>
        <v>0</v>
      </c>
      <c r="CB152" s="48">
        <f t="shared" si="170"/>
        <v>0</v>
      </c>
      <c r="CC152" s="48">
        <f t="shared" si="171"/>
        <v>0</v>
      </c>
      <c r="CD152" s="48">
        <f t="shared" si="172"/>
        <v>0</v>
      </c>
      <c r="CE152" s="87">
        <f t="shared" si="173"/>
        <v>1054.8902655386175</v>
      </c>
      <c r="CF152" s="48">
        <f t="shared" si="174"/>
        <v>885.42574798655073</v>
      </c>
      <c r="CG152" s="48">
        <f t="shared" si="175"/>
        <v>0</v>
      </c>
      <c r="CH152" s="87">
        <f t="shared" si="176"/>
        <v>1940.3160135251683</v>
      </c>
      <c r="CI152" s="48">
        <f t="shared" si="136"/>
        <v>1054.8902655386178</v>
      </c>
      <c r="CJ152" s="48">
        <f t="shared" si="177"/>
        <v>885.4257479865505</v>
      </c>
      <c r="CK152" s="90">
        <f t="shared" si="158"/>
        <v>0.54366930859993878</v>
      </c>
      <c r="CL152" s="88">
        <f t="shared" si="178"/>
        <v>1054.8902655386178</v>
      </c>
      <c r="CM152" s="44">
        <f t="shared" si="179"/>
        <v>885.4257479865505</v>
      </c>
      <c r="CN152" s="44">
        <f t="shared" si="180"/>
        <v>1940.3160135251683</v>
      </c>
      <c r="CO152" s="92">
        <f t="shared" si="159"/>
        <v>0.54366930859993878</v>
      </c>
      <c r="CP152" s="88">
        <f t="shared" si="181"/>
        <v>302.50127321883571</v>
      </c>
      <c r="CQ152" s="52">
        <f t="shared" si="182"/>
        <v>417.86712057261781</v>
      </c>
      <c r="CR152" s="52">
        <f t="shared" si="183"/>
        <v>720.36839379145351</v>
      </c>
      <c r="CS152" s="111">
        <f t="shared" si="184"/>
        <v>0.41992579883565762</v>
      </c>
      <c r="CT152" s="88">
        <f t="shared" si="185"/>
        <v>752.38899231978212</v>
      </c>
      <c r="CU152" s="52">
        <f t="shared" si="186"/>
        <v>467.5586274139327</v>
      </c>
      <c r="CV152" s="52">
        <f t="shared" si="187"/>
        <v>1219.9476197337149</v>
      </c>
      <c r="CW152" s="91">
        <f t="shared" si="160"/>
        <v>0.61673876824646823</v>
      </c>
      <c r="CX152" s="88">
        <f t="shared" si="188"/>
        <v>1031.5508915643902</v>
      </c>
      <c r="CY152" s="44">
        <f t="shared" si="189"/>
        <v>443.67416801198141</v>
      </c>
      <c r="CZ152" s="44">
        <f t="shared" si="190"/>
        <v>1475.2250595763717</v>
      </c>
      <c r="DA152" s="122">
        <f t="array" ref="DA152:DB152">CX152:CY152/CZ152</f>
        <v>0.69924984318027528</v>
      </c>
      <c r="DB152" s="122">
        <v>0.30075015681972467</v>
      </c>
      <c r="DC152" s="88">
        <f t="shared" si="119"/>
        <v>23.339373974227556</v>
      </c>
      <c r="DD152" s="44">
        <f t="shared" si="119"/>
        <v>441.7515799745691</v>
      </c>
      <c r="DE152" s="44">
        <f t="shared" si="191"/>
        <v>465.09095394879665</v>
      </c>
      <c r="DF152" s="122">
        <f t="array" ref="DF152:DG152">DC152:DD152/DE152</f>
        <v>5.0182386425853945E-2</v>
      </c>
      <c r="DG152" s="122">
        <v>0.94981761357414607</v>
      </c>
      <c r="DH152" s="88">
        <f t="shared" si="152"/>
        <v>1054.8902655386178</v>
      </c>
      <c r="DI152" s="44">
        <f t="shared" si="153"/>
        <v>885.4257479865505</v>
      </c>
      <c r="DJ152" s="44">
        <f t="shared" si="192"/>
        <v>1940.3160135251683</v>
      </c>
      <c r="DK152" s="122">
        <f t="array" ref="DK152:DL152">DH152:DI152/DJ152</f>
        <v>0.54366930859993878</v>
      </c>
      <c r="DL152" s="122">
        <v>0.45633069140006116</v>
      </c>
      <c r="DM152" s="47"/>
      <c r="DN152" s="47"/>
      <c r="DO152" s="47"/>
      <c r="DP152" s="47"/>
      <c r="DQ152" s="47"/>
      <c r="DR152" s="47"/>
      <c r="DS152" s="47"/>
      <c r="DT152" s="47"/>
      <c r="DU152" s="47"/>
      <c r="DV152" s="47"/>
      <c r="DW152" s="47"/>
      <c r="DX152" s="47"/>
      <c r="DY152" s="47"/>
      <c r="DZ152" s="47"/>
      <c r="EA152" s="47"/>
      <c r="EB152" s="47"/>
      <c r="EC152" s="47"/>
      <c r="ED152" s="47"/>
      <c r="EE152" s="47"/>
      <c r="EF152" s="47"/>
    </row>
    <row r="153" spans="1:136" s="24" customFormat="1" ht="12.75" customHeight="1">
      <c r="A153" s="82">
        <v>1984</v>
      </c>
      <c r="B153" s="83">
        <v>52.69</v>
      </c>
      <c r="C153" s="83">
        <v>2.0615297020307461</v>
      </c>
      <c r="D153" s="74">
        <v>732.01827424558758</v>
      </c>
      <c r="E153" s="45">
        <v>0</v>
      </c>
      <c r="F153" s="45">
        <v>17.883770165116722</v>
      </c>
      <c r="G153" s="45">
        <v>32.199032416018227</v>
      </c>
      <c r="H153" s="45">
        <v>0</v>
      </c>
      <c r="I153" s="45">
        <v>156.14850575061683</v>
      </c>
      <c r="J153" s="45">
        <v>200.9084386411084</v>
      </c>
      <c r="K153" s="45">
        <v>357.05694439172521</v>
      </c>
      <c r="L153" s="45">
        <v>0</v>
      </c>
      <c r="M153" s="45">
        <v>0</v>
      </c>
      <c r="N153" s="45">
        <v>0</v>
      </c>
      <c r="O153" s="45">
        <v>2.5450729465593964</v>
      </c>
      <c r="P153" s="45">
        <v>22.905656519034562</v>
      </c>
      <c r="Q153" s="45">
        <v>25.450729465593959</v>
      </c>
      <c r="R153" s="45">
        <v>0</v>
      </c>
      <c r="S153" s="45">
        <v>0</v>
      </c>
      <c r="T153" s="45">
        <v>0</v>
      </c>
      <c r="U153" s="45">
        <v>2.0615297020307462E-2</v>
      </c>
      <c r="V153" s="45">
        <v>18.120846080850256</v>
      </c>
      <c r="W153" s="45">
        <v>18.141461377870563</v>
      </c>
      <c r="X153" s="45">
        <v>18.450690833175177</v>
      </c>
      <c r="Y153" s="45">
        <v>25.490814765610175</v>
      </c>
      <c r="Z153" s="45">
        <v>43.941505598785355</v>
      </c>
      <c r="AA153" s="48">
        <v>33.668903093566144</v>
      </c>
      <c r="AB153" s="48">
        <v>19.930869159233254</v>
      </c>
      <c r="AC153" s="45">
        <v>53.599772252799397</v>
      </c>
      <c r="AD153" s="45">
        <v>0</v>
      </c>
      <c r="AE153" s="45">
        <v>0</v>
      </c>
      <c r="AF153" s="45">
        <v>0</v>
      </c>
      <c r="AG153" s="45">
        <v>0</v>
      </c>
      <c r="AH153" s="45">
        <v>0</v>
      </c>
      <c r="AI153" s="45">
        <v>0</v>
      </c>
      <c r="AJ153" s="45">
        <v>0</v>
      </c>
      <c r="AK153" s="74">
        <v>28.861415828430445</v>
      </c>
      <c r="AL153" s="52">
        <v>22.990179237046878</v>
      </c>
      <c r="AM153" s="45">
        <v>391.69064338584172</v>
      </c>
      <c r="AN153" s="48">
        <v>414.68082262288868</v>
      </c>
      <c r="AO153" s="74">
        <v>0</v>
      </c>
      <c r="AP153" s="45">
        <v>0</v>
      </c>
      <c r="AQ153" s="45">
        <v>0</v>
      </c>
      <c r="AR153" s="45">
        <v>0</v>
      </c>
      <c r="AS153" s="45">
        <v>0</v>
      </c>
      <c r="AT153" s="45">
        <v>0</v>
      </c>
      <c r="AU153" s="45">
        <v>0</v>
      </c>
      <c r="AV153" s="45">
        <v>0</v>
      </c>
      <c r="AW153" s="45">
        <v>0</v>
      </c>
      <c r="AX153" s="48">
        <v>0</v>
      </c>
      <c r="AY153" s="45">
        <v>0</v>
      </c>
      <c r="AZ153" s="45">
        <v>0</v>
      </c>
      <c r="BA153" s="45">
        <v>0</v>
      </c>
      <c r="BB153" s="45">
        <v>0</v>
      </c>
      <c r="BC153" s="45">
        <v>0</v>
      </c>
      <c r="BD153" s="45">
        <v>0</v>
      </c>
      <c r="BE153" s="45">
        <v>0</v>
      </c>
      <c r="BF153" s="45">
        <v>0</v>
      </c>
      <c r="BG153" s="45">
        <v>0</v>
      </c>
      <c r="BH153" s="45">
        <v>0</v>
      </c>
      <c r="BI153" s="45">
        <v>0</v>
      </c>
      <c r="BJ153" s="45">
        <v>0</v>
      </c>
      <c r="BK153" s="45">
        <v>0</v>
      </c>
      <c r="BL153" s="45">
        <v>0</v>
      </c>
      <c r="BM153" s="45">
        <v>0</v>
      </c>
      <c r="BN153" s="48">
        <v>0</v>
      </c>
      <c r="BO153" s="48">
        <v>0</v>
      </c>
      <c r="BP153" s="45">
        <v>0</v>
      </c>
      <c r="BQ153" s="45">
        <v>0</v>
      </c>
      <c r="BR153" s="45">
        <v>0</v>
      </c>
      <c r="BS153" s="74">
        <f t="shared" si="161"/>
        <v>1723.8337283648159</v>
      </c>
      <c r="BT153" s="45">
        <f t="shared" si="162"/>
        <v>0</v>
      </c>
      <c r="BU153" s="45">
        <f t="shared" si="163"/>
        <v>1723.8337283648159</v>
      </c>
      <c r="BV153" s="48">
        <f t="shared" si="164"/>
        <v>1723.8337283648159</v>
      </c>
      <c r="BW153" s="87">
        <f t="shared" si="165"/>
        <v>1015.9250439847073</v>
      </c>
      <c r="BX153" s="48">
        <f t="shared" si="166"/>
        <v>707.90868438010887</v>
      </c>
      <c r="BY153" s="48">
        <f t="shared" si="167"/>
        <v>0</v>
      </c>
      <c r="BZ153" s="48">
        <f t="shared" si="168"/>
        <v>1723.8337283648161</v>
      </c>
      <c r="CA153" s="87">
        <f t="shared" si="169"/>
        <v>0</v>
      </c>
      <c r="CB153" s="48">
        <f t="shared" si="170"/>
        <v>0</v>
      </c>
      <c r="CC153" s="48">
        <f t="shared" si="171"/>
        <v>0</v>
      </c>
      <c r="CD153" s="48">
        <f t="shared" si="172"/>
        <v>0</v>
      </c>
      <c r="CE153" s="87">
        <f t="shared" si="173"/>
        <v>1015.9250439847073</v>
      </c>
      <c r="CF153" s="48">
        <f t="shared" si="174"/>
        <v>707.90868438010887</v>
      </c>
      <c r="CG153" s="48">
        <f t="shared" si="175"/>
        <v>0</v>
      </c>
      <c r="CH153" s="87">
        <f t="shared" si="176"/>
        <v>1723.8337283648161</v>
      </c>
      <c r="CI153" s="48">
        <f t="shared" si="136"/>
        <v>1015.9250439847073</v>
      </c>
      <c r="CJ153" s="48">
        <f t="shared" si="177"/>
        <v>707.90868438010887</v>
      </c>
      <c r="CK153" s="90">
        <f t="shared" si="158"/>
        <v>0.58934050730541587</v>
      </c>
      <c r="CL153" s="88">
        <f t="shared" si="178"/>
        <v>1015.9250439847073</v>
      </c>
      <c r="CM153" s="44">
        <f t="shared" si="179"/>
        <v>707.90868438010887</v>
      </c>
      <c r="CN153" s="44">
        <f t="shared" si="180"/>
        <v>1723.8337283648161</v>
      </c>
      <c r="CO153" s="92">
        <f t="shared" si="159"/>
        <v>0.58934050730541587</v>
      </c>
      <c r="CP153" s="88">
        <f t="shared" si="181"/>
        <v>239.90021142531793</v>
      </c>
      <c r="CQ153" s="52">
        <f t="shared" si="182"/>
        <v>220.83930780034166</v>
      </c>
      <c r="CR153" s="52">
        <f t="shared" si="183"/>
        <v>460.73951922565959</v>
      </c>
      <c r="CS153" s="111">
        <f t="shared" si="184"/>
        <v>0.52068511906359904</v>
      </c>
      <c r="CT153" s="88">
        <f t="shared" si="185"/>
        <v>776.02483255938932</v>
      </c>
      <c r="CU153" s="52">
        <f t="shared" si="186"/>
        <v>487.06937657976721</v>
      </c>
      <c r="CV153" s="52">
        <f t="shared" si="187"/>
        <v>1263.0942091391566</v>
      </c>
      <c r="CW153" s="91">
        <f t="shared" si="160"/>
        <v>0.6143839683092821</v>
      </c>
      <c r="CX153" s="88">
        <f t="shared" si="188"/>
        <v>990.36917650408077</v>
      </c>
      <c r="CY153" s="44">
        <f t="shared" si="189"/>
        <v>246.33012256595183</v>
      </c>
      <c r="CZ153" s="44">
        <f t="shared" si="190"/>
        <v>1236.6992990700326</v>
      </c>
      <c r="DA153" s="122">
        <f t="array" ref="DA153:DB153">CX153:CY153/CZ153</f>
        <v>0.80081647757770547</v>
      </c>
      <c r="DB153" s="122">
        <v>0.19918352242229459</v>
      </c>
      <c r="DC153" s="88">
        <f t="shared" si="119"/>
        <v>25.555867480626489</v>
      </c>
      <c r="DD153" s="44">
        <f t="shared" si="119"/>
        <v>461.57856181415707</v>
      </c>
      <c r="DE153" s="44">
        <f t="shared" si="191"/>
        <v>487.13442929478356</v>
      </c>
      <c r="DF153" s="122">
        <f t="array" ref="DF153:DG153">DC153:DD153/DE153</f>
        <v>5.2461632649581542E-2</v>
      </c>
      <c r="DG153" s="122">
        <v>0.94753836735041841</v>
      </c>
      <c r="DH153" s="88">
        <f t="shared" si="152"/>
        <v>1015.9250439847073</v>
      </c>
      <c r="DI153" s="44">
        <f t="shared" si="153"/>
        <v>707.90868438010887</v>
      </c>
      <c r="DJ153" s="44">
        <f t="shared" si="192"/>
        <v>1723.8337283648161</v>
      </c>
      <c r="DK153" s="122">
        <f t="array" ref="DK153:DL153">DH153:DI153/DJ153</f>
        <v>0.58934050730541587</v>
      </c>
      <c r="DL153" s="122">
        <v>0.41065949269458407</v>
      </c>
      <c r="DM153" s="47"/>
      <c r="DN153" s="47"/>
      <c r="DO153" s="47"/>
      <c r="DP153" s="47"/>
      <c r="DQ153" s="47"/>
      <c r="DR153" s="47"/>
      <c r="DS153" s="47"/>
      <c r="DT153" s="47"/>
      <c r="DU153" s="47"/>
      <c r="DV153" s="47"/>
      <c r="DW153" s="47"/>
      <c r="DX153" s="47"/>
      <c r="DY153" s="47"/>
      <c r="DZ153" s="47"/>
      <c r="EA153" s="47"/>
      <c r="EB153" s="47"/>
      <c r="EC153" s="47"/>
      <c r="ED153" s="47"/>
      <c r="EE153" s="47"/>
      <c r="EF153" s="47"/>
    </row>
    <row r="154" spans="1:136" s="24" customFormat="1" ht="12.75" customHeight="1">
      <c r="A154" s="82">
        <v>1985</v>
      </c>
      <c r="B154" s="83">
        <v>54.481000000000002</v>
      </c>
      <c r="C154" s="83">
        <v>1.9937592922303187</v>
      </c>
      <c r="D154" s="74">
        <v>727.56264092068795</v>
      </c>
      <c r="E154" s="45">
        <v>0</v>
      </c>
      <c r="F154" s="45">
        <v>17.788320405278903</v>
      </c>
      <c r="G154" s="45">
        <v>29.718976009985131</v>
      </c>
      <c r="H154" s="45">
        <v>0</v>
      </c>
      <c r="I154" s="45">
        <v>153.37392107340173</v>
      </c>
      <c r="J154" s="45">
        <v>203.19597202694516</v>
      </c>
      <c r="K154" s="45">
        <v>356.56989310034692</v>
      </c>
      <c r="L154" s="45">
        <v>0</v>
      </c>
      <c r="M154" s="45">
        <v>0</v>
      </c>
      <c r="N154" s="45">
        <v>0</v>
      </c>
      <c r="O154" s="45">
        <v>2.5562209414239545</v>
      </c>
      <c r="P154" s="45">
        <v>23.005988472815588</v>
      </c>
      <c r="Q154" s="45">
        <v>25.56220941423954</v>
      </c>
      <c r="R154" s="45">
        <v>0</v>
      </c>
      <c r="S154" s="45">
        <v>0</v>
      </c>
      <c r="T154" s="45">
        <v>0</v>
      </c>
      <c r="U154" s="45">
        <v>1.9937592922303186E-2</v>
      </c>
      <c r="V154" s="45">
        <v>17.525144178704501</v>
      </c>
      <c r="W154" s="45">
        <v>17.545081771626801</v>
      </c>
      <c r="X154" s="45">
        <v>18.053490391145537</v>
      </c>
      <c r="Y154" s="45">
        <v>24.874140929865455</v>
      </c>
      <c r="Z154" s="45">
        <v>42.927631321010992</v>
      </c>
      <c r="AA154" s="48">
        <v>35.528790587544279</v>
      </c>
      <c r="AB154" s="48">
        <v>16.946953983957709</v>
      </c>
      <c r="AC154" s="45">
        <v>52.475744571501984</v>
      </c>
      <c r="AD154" s="45">
        <v>0</v>
      </c>
      <c r="AE154" s="45">
        <v>0</v>
      </c>
      <c r="AF154" s="45">
        <v>0</v>
      </c>
      <c r="AG154" s="45">
        <v>0</v>
      </c>
      <c r="AH154" s="45">
        <v>0</v>
      </c>
      <c r="AI154" s="45">
        <v>0</v>
      </c>
      <c r="AJ154" s="45">
        <v>0</v>
      </c>
      <c r="AK154" s="74">
        <v>21.333224426864408</v>
      </c>
      <c r="AL154" s="52">
        <v>22.232409867660284</v>
      </c>
      <c r="AM154" s="45">
        <v>378.81426552376053</v>
      </c>
      <c r="AN154" s="48">
        <v>401.04667539142082</v>
      </c>
      <c r="AO154" s="74">
        <v>0</v>
      </c>
      <c r="AP154" s="45">
        <v>0</v>
      </c>
      <c r="AQ154" s="45">
        <v>0</v>
      </c>
      <c r="AR154" s="45">
        <v>0</v>
      </c>
      <c r="AS154" s="45">
        <v>0</v>
      </c>
      <c r="AT154" s="45">
        <v>0</v>
      </c>
      <c r="AU154" s="45">
        <v>0</v>
      </c>
      <c r="AV154" s="45">
        <v>0</v>
      </c>
      <c r="AW154" s="45">
        <v>0</v>
      </c>
      <c r="AX154" s="48">
        <v>0</v>
      </c>
      <c r="AY154" s="45">
        <v>0</v>
      </c>
      <c r="AZ154" s="45">
        <v>0</v>
      </c>
      <c r="BA154" s="45">
        <v>0</v>
      </c>
      <c r="BB154" s="45">
        <v>0</v>
      </c>
      <c r="BC154" s="45">
        <v>0</v>
      </c>
      <c r="BD154" s="45">
        <v>0</v>
      </c>
      <c r="BE154" s="45">
        <v>0</v>
      </c>
      <c r="BF154" s="45">
        <v>0</v>
      </c>
      <c r="BG154" s="45">
        <v>0</v>
      </c>
      <c r="BH154" s="45">
        <v>0</v>
      </c>
      <c r="BI154" s="45">
        <v>0</v>
      </c>
      <c r="BJ154" s="45">
        <v>0</v>
      </c>
      <c r="BK154" s="45">
        <v>0</v>
      </c>
      <c r="BL154" s="45">
        <v>0</v>
      </c>
      <c r="BM154" s="45">
        <v>0</v>
      </c>
      <c r="BN154" s="48">
        <v>0</v>
      </c>
      <c r="BO154" s="48">
        <v>0</v>
      </c>
      <c r="BP154" s="45">
        <v>0</v>
      </c>
      <c r="BQ154" s="45">
        <v>0</v>
      </c>
      <c r="BR154" s="45">
        <v>0</v>
      </c>
      <c r="BS154" s="74">
        <f t="shared" si="161"/>
        <v>1692.5303973329635</v>
      </c>
      <c r="BT154" s="45">
        <f t="shared" si="162"/>
        <v>0</v>
      </c>
      <c r="BU154" s="45">
        <f t="shared" si="163"/>
        <v>1692.5303973329635</v>
      </c>
      <c r="BV154" s="48">
        <f t="shared" si="164"/>
        <v>1692.5303973329635</v>
      </c>
      <c r="BW154" s="87">
        <f t="shared" si="165"/>
        <v>1006.8347077900499</v>
      </c>
      <c r="BX154" s="48">
        <f t="shared" si="166"/>
        <v>685.69568954291333</v>
      </c>
      <c r="BY154" s="48">
        <f t="shared" si="167"/>
        <v>0</v>
      </c>
      <c r="BZ154" s="48">
        <f t="shared" si="168"/>
        <v>1692.5303973329633</v>
      </c>
      <c r="CA154" s="87">
        <f t="shared" si="169"/>
        <v>0</v>
      </c>
      <c r="CB154" s="48">
        <f t="shared" si="170"/>
        <v>0</v>
      </c>
      <c r="CC154" s="48">
        <f t="shared" si="171"/>
        <v>0</v>
      </c>
      <c r="CD154" s="48">
        <f t="shared" si="172"/>
        <v>0</v>
      </c>
      <c r="CE154" s="87">
        <f t="shared" si="173"/>
        <v>1006.8347077900499</v>
      </c>
      <c r="CF154" s="48">
        <f t="shared" si="174"/>
        <v>685.69568954291333</v>
      </c>
      <c r="CG154" s="48">
        <f t="shared" si="175"/>
        <v>0</v>
      </c>
      <c r="CH154" s="87">
        <f t="shared" si="176"/>
        <v>1692.5303973329633</v>
      </c>
      <c r="CI154" s="48">
        <f t="shared" si="136"/>
        <v>1006.8347077900501</v>
      </c>
      <c r="CJ154" s="48">
        <f t="shared" si="177"/>
        <v>685.69568954291321</v>
      </c>
      <c r="CK154" s="90">
        <f t="shared" si="158"/>
        <v>0.59486949798750377</v>
      </c>
      <c r="CL154" s="88">
        <f t="shared" si="178"/>
        <v>1006.8347077900501</v>
      </c>
      <c r="CM154" s="44">
        <f t="shared" si="179"/>
        <v>685.69568954291321</v>
      </c>
      <c r="CN154" s="44">
        <f t="shared" si="180"/>
        <v>1692.5303973329633</v>
      </c>
      <c r="CO154" s="92">
        <f t="shared" si="159"/>
        <v>0.59486949798750377</v>
      </c>
      <c r="CP154" s="88">
        <f t="shared" si="181"/>
        <v>236.41000807621003</v>
      </c>
      <c r="CQ154" s="52">
        <f t="shared" si="182"/>
        <v>220.14292601090287</v>
      </c>
      <c r="CR154" s="52">
        <f t="shared" si="183"/>
        <v>456.55293408711293</v>
      </c>
      <c r="CS154" s="111">
        <f t="shared" si="184"/>
        <v>0.51781511063753594</v>
      </c>
      <c r="CT154" s="88">
        <f t="shared" si="185"/>
        <v>770.42469971384003</v>
      </c>
      <c r="CU154" s="52">
        <f t="shared" si="186"/>
        <v>465.55276353201032</v>
      </c>
      <c r="CV154" s="52">
        <f t="shared" si="187"/>
        <v>1235.9774632458502</v>
      </c>
      <c r="CW154" s="91">
        <f t="shared" si="160"/>
        <v>0.62333232006560757</v>
      </c>
      <c r="CX154" s="88">
        <f t="shared" si="188"/>
        <v>982.02613938804348</v>
      </c>
      <c r="CY154" s="44">
        <f t="shared" si="189"/>
        <v>245.01706694076833</v>
      </c>
      <c r="CZ154" s="44">
        <f t="shared" si="190"/>
        <v>1227.0432063288117</v>
      </c>
      <c r="DA154" s="122">
        <f t="array" ref="DA154:DB154">CX154:CY154/CZ154</f>
        <v>0.80031912024203744</v>
      </c>
      <c r="DB154" s="122">
        <v>0.19968087975796259</v>
      </c>
      <c r="DC154" s="88">
        <f t="shared" si="119"/>
        <v>24.808568402006586</v>
      </c>
      <c r="DD154" s="44">
        <f t="shared" si="119"/>
        <v>440.67862260214486</v>
      </c>
      <c r="DE154" s="44">
        <f t="shared" si="191"/>
        <v>465.48719100415144</v>
      </c>
      <c r="DF154" s="122">
        <f t="array" ref="DF154:DG154">DC154:DD154/DE154</f>
        <v>5.3295920664303158E-2</v>
      </c>
      <c r="DG154" s="122">
        <v>0.94670407933569689</v>
      </c>
      <c r="DH154" s="88">
        <f t="shared" si="152"/>
        <v>1006.8347077900501</v>
      </c>
      <c r="DI154" s="44">
        <f t="shared" si="153"/>
        <v>685.69568954291321</v>
      </c>
      <c r="DJ154" s="44">
        <f t="shared" si="192"/>
        <v>1692.5303973329633</v>
      </c>
      <c r="DK154" s="122">
        <f t="array" ref="DK154:DL154">DH154:DI154/DJ154</f>
        <v>0.59486949798750377</v>
      </c>
      <c r="DL154" s="122">
        <v>0.40513050201249629</v>
      </c>
      <c r="DM154" s="47"/>
      <c r="DN154" s="47"/>
      <c r="DO154" s="47"/>
      <c r="DP154" s="47"/>
      <c r="DQ154" s="47"/>
      <c r="DR154" s="47"/>
      <c r="DS154" s="47"/>
      <c r="DT154" s="47"/>
      <c r="DU154" s="47"/>
      <c r="DV154" s="47"/>
      <c r="DW154" s="47"/>
      <c r="DX154" s="47"/>
      <c r="DY154" s="47"/>
      <c r="DZ154" s="47"/>
      <c r="EA154" s="47"/>
      <c r="EB154" s="47"/>
      <c r="EC154" s="47"/>
      <c r="ED154" s="47"/>
      <c r="EE154" s="47"/>
      <c r="EF154" s="47"/>
    </row>
    <row r="155" spans="1:136" s="117" customFormat="1" ht="12.75" customHeight="1">
      <c r="A155" s="84" t="s">
        <v>108</v>
      </c>
      <c r="B155" s="1"/>
      <c r="C155" s="84"/>
      <c r="D155" s="71">
        <f t="shared" ref="D155:AI155" si="193">SUM(D130:D154)</f>
        <v>17404.435233233238</v>
      </c>
      <c r="E155" s="29">
        <f t="shared" si="193"/>
        <v>0</v>
      </c>
      <c r="F155" s="29">
        <f t="shared" si="193"/>
        <v>671.03907353714294</v>
      </c>
      <c r="G155" s="29">
        <f t="shared" si="193"/>
        <v>748.32906708069481</v>
      </c>
      <c r="H155" s="29">
        <f t="shared" si="193"/>
        <v>0</v>
      </c>
      <c r="I155" s="29">
        <f t="shared" si="193"/>
        <v>5232.9851117641156</v>
      </c>
      <c r="J155" s="29">
        <f t="shared" si="193"/>
        <v>7263.5726809102343</v>
      </c>
      <c r="K155" s="29">
        <f t="shared" si="193"/>
        <v>12496.557792674348</v>
      </c>
      <c r="L155" s="29">
        <f t="shared" si="193"/>
        <v>0</v>
      </c>
      <c r="M155" s="29">
        <f t="shared" si="193"/>
        <v>0</v>
      </c>
      <c r="N155" s="29">
        <f t="shared" si="193"/>
        <v>0</v>
      </c>
      <c r="O155" s="29">
        <f t="shared" si="193"/>
        <v>5.1012938906470389</v>
      </c>
      <c r="P155" s="29">
        <f t="shared" si="193"/>
        <v>45.911645015823339</v>
      </c>
      <c r="Q155" s="29">
        <f t="shared" si="193"/>
        <v>51.012938906470382</v>
      </c>
      <c r="R155" s="29">
        <f t="shared" si="193"/>
        <v>0</v>
      </c>
      <c r="S155" s="29">
        <f t="shared" si="193"/>
        <v>0</v>
      </c>
      <c r="T155" s="29">
        <f t="shared" si="193"/>
        <v>0</v>
      </c>
      <c r="U155" s="29">
        <f t="shared" si="193"/>
        <v>6.1680231276514522E-2</v>
      </c>
      <c r="V155" s="29">
        <f t="shared" si="193"/>
        <v>54.216923292056265</v>
      </c>
      <c r="W155" s="29">
        <f t="shared" si="193"/>
        <v>54.278603523332777</v>
      </c>
      <c r="X155" s="29">
        <f t="shared" si="193"/>
        <v>546.25581008721679</v>
      </c>
      <c r="Y155" s="29">
        <f t="shared" si="193"/>
        <v>1295.2577932626114</v>
      </c>
      <c r="Z155" s="29">
        <f t="shared" si="193"/>
        <v>1841.5136033498286</v>
      </c>
      <c r="AA155" s="5">
        <f t="shared" si="193"/>
        <v>927.38384755057245</v>
      </c>
      <c r="AB155" s="5">
        <f t="shared" si="193"/>
        <v>454.87186856807267</v>
      </c>
      <c r="AC155" s="29">
        <f t="shared" si="193"/>
        <v>1382.2557161186448</v>
      </c>
      <c r="AD155" s="29">
        <f t="shared" si="193"/>
        <v>0</v>
      </c>
      <c r="AE155" s="29">
        <f t="shared" si="193"/>
        <v>0</v>
      </c>
      <c r="AF155" s="29">
        <f t="shared" si="193"/>
        <v>0</v>
      </c>
      <c r="AG155" s="29">
        <f t="shared" si="193"/>
        <v>0</v>
      </c>
      <c r="AH155" s="29">
        <f t="shared" si="193"/>
        <v>0</v>
      </c>
      <c r="AI155" s="29">
        <f t="shared" si="193"/>
        <v>12053.682288880938</v>
      </c>
      <c r="AJ155" s="29">
        <f t="shared" ref="AJ155:BO155" si="194">SUM(AJ130:AJ154)</f>
        <v>12053.682288880938</v>
      </c>
      <c r="AK155" s="71">
        <f t="shared" si="194"/>
        <v>796.50811757541192</v>
      </c>
      <c r="AL155" s="27">
        <f t="shared" si="194"/>
        <v>1479.8694332693017</v>
      </c>
      <c r="AM155" s="29">
        <f t="shared" si="194"/>
        <v>23935.288870614495</v>
      </c>
      <c r="AN155" s="5">
        <f t="shared" si="194"/>
        <v>25415.1583038838</v>
      </c>
      <c r="AO155" s="71">
        <f t="shared" si="194"/>
        <v>0</v>
      </c>
      <c r="AP155" s="29">
        <f t="shared" si="194"/>
        <v>0</v>
      </c>
      <c r="AQ155" s="29">
        <f t="shared" si="194"/>
        <v>0</v>
      </c>
      <c r="AR155" s="29">
        <f t="shared" si="194"/>
        <v>0</v>
      </c>
      <c r="AS155" s="29">
        <f t="shared" si="194"/>
        <v>0</v>
      </c>
      <c r="AT155" s="29">
        <f t="shared" si="194"/>
        <v>0</v>
      </c>
      <c r="AU155" s="29">
        <f t="shared" si="194"/>
        <v>0</v>
      </c>
      <c r="AV155" s="29">
        <f t="shared" si="194"/>
        <v>0</v>
      </c>
      <c r="AW155" s="29">
        <f t="shared" si="194"/>
        <v>0</v>
      </c>
      <c r="AX155" s="5">
        <f t="shared" si="194"/>
        <v>0</v>
      </c>
      <c r="AY155" s="29">
        <f t="shared" si="194"/>
        <v>0</v>
      </c>
      <c r="AZ155" s="29">
        <f t="shared" si="194"/>
        <v>0</v>
      </c>
      <c r="BA155" s="29">
        <f t="shared" si="194"/>
        <v>0</v>
      </c>
      <c r="BB155" s="29">
        <f t="shared" si="194"/>
        <v>0</v>
      </c>
      <c r="BC155" s="29">
        <f t="shared" si="194"/>
        <v>0</v>
      </c>
      <c r="BD155" s="29">
        <f t="shared" si="194"/>
        <v>0</v>
      </c>
      <c r="BE155" s="29">
        <f t="shared" si="194"/>
        <v>0</v>
      </c>
      <c r="BF155" s="29">
        <f t="shared" si="194"/>
        <v>0</v>
      </c>
      <c r="BG155" s="29">
        <f t="shared" si="194"/>
        <v>0</v>
      </c>
      <c r="BH155" s="29">
        <f t="shared" si="194"/>
        <v>0</v>
      </c>
      <c r="BI155" s="29">
        <f t="shared" si="194"/>
        <v>0</v>
      </c>
      <c r="BJ155" s="29">
        <f t="shared" si="194"/>
        <v>0</v>
      </c>
      <c r="BK155" s="29">
        <f t="shared" si="194"/>
        <v>0</v>
      </c>
      <c r="BL155" s="29">
        <f t="shared" si="194"/>
        <v>0</v>
      </c>
      <c r="BM155" s="29">
        <f t="shared" si="194"/>
        <v>0</v>
      </c>
      <c r="BN155" s="5">
        <f t="shared" si="194"/>
        <v>0</v>
      </c>
      <c r="BO155" s="5">
        <f t="shared" si="194"/>
        <v>0</v>
      </c>
      <c r="BP155" s="29">
        <f t="shared" ref="BP155:CJ155" si="195">SUM(BP130:BP154)</f>
        <v>0</v>
      </c>
      <c r="BQ155" s="29">
        <f t="shared" si="195"/>
        <v>0</v>
      </c>
      <c r="BR155" s="29">
        <f t="shared" si="195"/>
        <v>0</v>
      </c>
      <c r="BS155" s="71">
        <f t="shared" si="195"/>
        <v>72914.770738763837</v>
      </c>
      <c r="BT155" s="29">
        <f t="shared" si="195"/>
        <v>0</v>
      </c>
      <c r="BU155" s="29">
        <f t="shared" si="195"/>
        <v>72914.770738763837</v>
      </c>
      <c r="BV155" s="5">
        <f t="shared" si="195"/>
        <v>72914.770738763837</v>
      </c>
      <c r="BW155" s="68">
        <f t="shared" si="195"/>
        <v>27015.460550644202</v>
      </c>
      <c r="BX155" s="5">
        <f t="shared" si="195"/>
        <v>33845.627899238702</v>
      </c>
      <c r="BY155" s="5">
        <f t="shared" si="195"/>
        <v>12053.682288880938</v>
      </c>
      <c r="BZ155" s="5">
        <f t="shared" si="195"/>
        <v>72914.770738763837</v>
      </c>
      <c r="CA155" s="68">
        <f t="shared" si="195"/>
        <v>0</v>
      </c>
      <c r="CB155" s="5">
        <f t="shared" si="195"/>
        <v>0</v>
      </c>
      <c r="CC155" s="5">
        <f t="shared" si="195"/>
        <v>0</v>
      </c>
      <c r="CD155" s="5">
        <f t="shared" si="195"/>
        <v>0</v>
      </c>
      <c r="CE155" s="68">
        <f t="shared" si="195"/>
        <v>27015.460550644202</v>
      </c>
      <c r="CF155" s="5">
        <f t="shared" si="195"/>
        <v>33845.627899238702</v>
      </c>
      <c r="CG155" s="5">
        <f t="shared" si="195"/>
        <v>12053.682288880938</v>
      </c>
      <c r="CH155" s="68">
        <f t="shared" si="195"/>
        <v>72914.770738763837</v>
      </c>
      <c r="CI155" s="5">
        <f t="shared" si="195"/>
        <v>27015.460550644202</v>
      </c>
      <c r="CJ155" s="5">
        <f t="shared" si="195"/>
        <v>45899.310188119649</v>
      </c>
      <c r="CK155" s="40">
        <f t="shared" si="158"/>
        <v>0.37050737836691727</v>
      </c>
      <c r="CL155" s="22">
        <f>SUM(CL130:CL154)</f>
        <v>27015.460550644202</v>
      </c>
      <c r="CM155" s="19">
        <f>SUM(CM130:CM154)</f>
        <v>33845.627899238702</v>
      </c>
      <c r="CN155" s="19">
        <f>SUM(CN130:CN154)</f>
        <v>60861.088449882904</v>
      </c>
      <c r="CO155" s="6">
        <f t="shared" si="159"/>
        <v>0.44388723959300436</v>
      </c>
      <c r="CP155" s="22">
        <f>SUM(CP130:CP154)</f>
        <v>7579.7370999325249</v>
      </c>
      <c r="CQ155" s="27">
        <f>SUM(CQ130:CQ154)</f>
        <v>7718.4445494783067</v>
      </c>
      <c r="CR155" s="27">
        <f>SUM(CR130:CR154)</f>
        <v>15298.18164941083</v>
      </c>
      <c r="CS155" s="56">
        <f t="shared" si="184"/>
        <v>0.49546653802639601</v>
      </c>
      <c r="CT155" s="22">
        <f>SUM(CT130:CT154)</f>
        <v>19435.723450711677</v>
      </c>
      <c r="CU155" s="27">
        <f>SUM(CU130:CU154)</f>
        <v>26127.183349760395</v>
      </c>
      <c r="CV155" s="27">
        <f>SUM(CV130:CV154)</f>
        <v>45562.906800472076</v>
      </c>
      <c r="CW155" s="77">
        <f t="shared" si="160"/>
        <v>0.42656899692164296</v>
      </c>
      <c r="CX155" s="22">
        <f>SUM(CX130:CX154)</f>
        <v>25530.428143252979</v>
      </c>
      <c r="CY155" s="19">
        <f>SUM(CY130:CY154)</f>
        <v>9013.7023427409204</v>
      </c>
      <c r="CZ155" s="19">
        <f t="shared" si="190"/>
        <v>34544.130485993897</v>
      </c>
      <c r="DA155" s="123">
        <f t="array" ref="DA155:DB155">CX155:CY155/CZ155</f>
        <v>0.7390670363986851</v>
      </c>
      <c r="DB155" s="123">
        <v>0.26093296360131496</v>
      </c>
      <c r="DC155" s="22">
        <f>SUM(DC130:DC154)</f>
        <v>1485.0324073912252</v>
      </c>
      <c r="DD155" s="19">
        <f>SUM(DD130:DD154)</f>
        <v>36885.607845378712</v>
      </c>
      <c r="DE155" s="19">
        <f t="shared" si="191"/>
        <v>38370.640252769939</v>
      </c>
      <c r="DF155" s="123">
        <f t="array" ref="DF155:DG155">DC155:DD155/DE155</f>
        <v>3.8702309828776496E-2</v>
      </c>
      <c r="DG155" s="123">
        <v>0.96129769017122346</v>
      </c>
      <c r="DH155" s="22">
        <f t="shared" si="152"/>
        <v>27015.460550644202</v>
      </c>
      <c r="DI155" s="19">
        <f t="shared" si="153"/>
        <v>45899.310188119634</v>
      </c>
      <c r="DJ155" s="19">
        <f t="shared" si="192"/>
        <v>72914.770738763837</v>
      </c>
      <c r="DK155" s="123">
        <f t="array" ref="DK155:DL155">DH155:DI155/DJ155</f>
        <v>0.37050737836691727</v>
      </c>
      <c r="DL155" s="123">
        <v>0.62949262163308273</v>
      </c>
      <c r="DM155" s="1"/>
      <c r="DN155" s="1"/>
      <c r="DO155" s="1"/>
      <c r="DP155" s="1"/>
      <c r="DQ155" s="1"/>
      <c r="DR155" s="1"/>
      <c r="DS155" s="1"/>
      <c r="DT155" s="1"/>
      <c r="DU155" s="1"/>
      <c r="DV155" s="1"/>
      <c r="DW155" s="1"/>
      <c r="DX155" s="1"/>
      <c r="DY155" s="1"/>
      <c r="DZ155" s="1"/>
      <c r="EA155" s="1"/>
      <c r="EB155" s="1"/>
      <c r="EC155" s="1"/>
      <c r="ED155" s="1"/>
      <c r="EE155" s="1"/>
      <c r="EF155" s="1"/>
    </row>
    <row r="156" spans="1:136" s="24" customFormat="1" ht="12.75" customHeight="1">
      <c r="A156" s="82">
        <v>1986</v>
      </c>
      <c r="B156" s="83">
        <v>55.82</v>
      </c>
      <c r="C156" s="83">
        <v>1.9459333572196345</v>
      </c>
      <c r="D156" s="74">
        <v>678.4866377284128</v>
      </c>
      <c r="E156" s="45">
        <v>0</v>
      </c>
      <c r="F156" s="45">
        <v>16.515136402723037</v>
      </c>
      <c r="G156" s="45">
        <v>27.593335005374417</v>
      </c>
      <c r="H156" s="45">
        <v>0</v>
      </c>
      <c r="I156" s="45">
        <v>151.48896592619133</v>
      </c>
      <c r="J156" s="45">
        <v>194.38122898602651</v>
      </c>
      <c r="K156" s="45">
        <v>345.87019491221787</v>
      </c>
      <c r="L156" s="45">
        <v>0</v>
      </c>
      <c r="M156" s="45">
        <v>0</v>
      </c>
      <c r="N156" s="45">
        <v>0</v>
      </c>
      <c r="O156" s="45">
        <v>2.1266889446023245</v>
      </c>
      <c r="P156" s="45">
        <v>19.140200501420921</v>
      </c>
      <c r="Q156" s="45">
        <v>21.266889446023249</v>
      </c>
      <c r="R156" s="45">
        <v>0</v>
      </c>
      <c r="S156" s="45">
        <v>0</v>
      </c>
      <c r="T156" s="45">
        <v>0</v>
      </c>
      <c r="U156" s="45">
        <v>1.9459333572196341E-2</v>
      </c>
      <c r="V156" s="45">
        <v>16.264110999641705</v>
      </c>
      <c r="W156" s="45">
        <v>16.283570333213902</v>
      </c>
      <c r="X156" s="45">
        <v>17.400536080257972</v>
      </c>
      <c r="Y156" s="45">
        <v>22.456070942314582</v>
      </c>
      <c r="Z156" s="45">
        <v>39.856607022572554</v>
      </c>
      <c r="AA156" s="48">
        <v>33.818375815120021</v>
      </c>
      <c r="AB156" s="48">
        <v>14.901957649587962</v>
      </c>
      <c r="AC156" s="45">
        <v>48.720333464707991</v>
      </c>
      <c r="AD156" s="45">
        <v>0</v>
      </c>
      <c r="AE156" s="45">
        <v>0</v>
      </c>
      <c r="AF156" s="45">
        <v>0</v>
      </c>
      <c r="AG156" s="45">
        <v>0</v>
      </c>
      <c r="AH156" s="45">
        <v>0</v>
      </c>
      <c r="AI156" s="45">
        <v>0</v>
      </c>
      <c r="AJ156" s="45">
        <v>0</v>
      </c>
      <c r="AK156" s="74">
        <v>14.419366176997492</v>
      </c>
      <c r="AL156" s="52">
        <v>20.344733249731277</v>
      </c>
      <c r="AM156" s="45">
        <v>266.59286993908995</v>
      </c>
      <c r="AN156" s="48">
        <v>286.93760318882119</v>
      </c>
      <c r="AO156" s="74">
        <v>0</v>
      </c>
      <c r="AP156" s="45">
        <v>0</v>
      </c>
      <c r="AQ156" s="45">
        <v>0</v>
      </c>
      <c r="AR156" s="45">
        <v>0</v>
      </c>
      <c r="AS156" s="45">
        <v>0</v>
      </c>
      <c r="AT156" s="45">
        <v>0</v>
      </c>
      <c r="AU156" s="45">
        <v>0</v>
      </c>
      <c r="AV156" s="45">
        <v>0</v>
      </c>
      <c r="AW156" s="45">
        <v>0</v>
      </c>
      <c r="AX156" s="48">
        <v>0</v>
      </c>
      <c r="AY156" s="45">
        <v>0</v>
      </c>
      <c r="AZ156" s="45">
        <v>0</v>
      </c>
      <c r="BA156" s="45">
        <v>0</v>
      </c>
      <c r="BB156" s="45">
        <v>0</v>
      </c>
      <c r="BC156" s="45">
        <v>0</v>
      </c>
      <c r="BD156" s="45">
        <v>0</v>
      </c>
      <c r="BE156" s="45">
        <v>0</v>
      </c>
      <c r="BF156" s="45">
        <v>0</v>
      </c>
      <c r="BG156" s="45">
        <v>0</v>
      </c>
      <c r="BH156" s="45">
        <v>0</v>
      </c>
      <c r="BI156" s="45">
        <v>0</v>
      </c>
      <c r="BJ156" s="45">
        <v>0</v>
      </c>
      <c r="BK156" s="45">
        <v>0</v>
      </c>
      <c r="BL156" s="45">
        <v>0</v>
      </c>
      <c r="BM156" s="45">
        <v>0</v>
      </c>
      <c r="BN156" s="48">
        <f t="array" ref="BN156:BP180">(BN64:BP88*C64:C88)/1000</f>
        <v>15.567466857757076</v>
      </c>
      <c r="BO156" s="48">
        <v>0</v>
      </c>
      <c r="BP156" s="45">
        <v>15.567466857757076</v>
      </c>
      <c r="BQ156" s="45">
        <v>0</v>
      </c>
      <c r="BR156" s="45">
        <v>0</v>
      </c>
      <c r="BS156" s="74">
        <f t="shared" ref="BS156:BS180" si="196">D156+E156+F156+G156+H156+K156+N156+Q156+T156+W156+Z156+AC156+AF156+AG156+AJ156+AK156+AN156</f>
        <v>1495.9496736810643</v>
      </c>
      <c r="BT156" s="45">
        <f t="shared" ref="BT156:BT170" si="197">AQ156+AT156+AW156+AZ156+BC156+BD156+BG156+BH156+BI156+BJ156+BM156+BP156+BQ156+BR156</f>
        <v>15.567466857757076</v>
      </c>
      <c r="BU156" s="45">
        <f t="shared" ref="BU156:BU180" si="198">SUM(BS156:BT156)</f>
        <v>1511.5171405388214</v>
      </c>
      <c r="BV156" s="48">
        <f t="shared" ref="BV156:BV180" si="199">D156+E156+F156+G156+H156+K156+N156+Q156+T156+W156+Z156+AC156+AF156+AG156+AJ156+AK156+AN156+AQ156+AT156+AW156+AZ156+BC156+BD156+BG156+BH156+BI156+BJ156+BM156+BP156+BQ156+BR156</f>
        <v>1511.5171405388214</v>
      </c>
      <c r="BW156" s="87">
        <f t="shared" ref="BW156:BW180" si="200">D156+E156+F156+G156+H156+I156+L156+O156+R156+U156+X156+AA156+AD156+AH156+AL156</f>
        <v>947.79386848598529</v>
      </c>
      <c r="BX156" s="48">
        <f t="shared" ref="BX156:BX180" si="201">J156+M156+P156+S156+V156+Y156+AB156+AE156+AK156+AM156</f>
        <v>548.15580519507921</v>
      </c>
      <c r="BY156" s="48">
        <f t="shared" ref="BY156:BY180" si="202">AG156+AI156</f>
        <v>0</v>
      </c>
      <c r="BZ156" s="48">
        <f t="shared" ref="BZ156:BZ180" si="203">SUM(BW156:BY156)</f>
        <v>1495.9496736810645</v>
      </c>
      <c r="CA156" s="87">
        <f t="shared" ref="CA156:CA180" si="204">AO156+AR156+AU156+AX156+BA156+BD156+BE156+BH156+BK156+BN156</f>
        <v>15.567466857757076</v>
      </c>
      <c r="CB156" s="48">
        <f t="shared" ref="CB156:CB180" si="205">AP156+AV156+AY156+BB156+BF156+BI156+BJ156+BL156+BQ156+BR156</f>
        <v>0</v>
      </c>
      <c r="CC156" s="48">
        <f t="shared" ref="CC156:CC180" si="206">AS156+BO156</f>
        <v>0</v>
      </c>
      <c r="CD156" s="48">
        <f t="shared" ref="CD156:CD180" si="207">SUM(CA156:CC156)</f>
        <v>15.567466857757076</v>
      </c>
      <c r="CE156" s="87">
        <f t="shared" ref="CE156:CE179" si="208">BW156+CA156</f>
        <v>963.36133534374233</v>
      </c>
      <c r="CF156" s="48">
        <f t="shared" ref="CF156:CF180" si="209">BX156+CB156</f>
        <v>548.15580519507921</v>
      </c>
      <c r="CG156" s="48">
        <f t="shared" ref="CG156:CG180" si="210">BY156+CC156</f>
        <v>0</v>
      </c>
      <c r="CH156" s="87">
        <f t="shared" ref="CH156:CH180" si="211">SUM(CE156:CG156)</f>
        <v>1511.5171405388214</v>
      </c>
      <c r="CI156" s="48">
        <f t="shared" si="136"/>
        <v>963.36133534374233</v>
      </c>
      <c r="CJ156" s="48">
        <f t="shared" ref="CJ156:CJ180" si="212">CH156-CI156</f>
        <v>548.1558051950791</v>
      </c>
      <c r="CK156" s="90">
        <f t="shared" ref="CK156:CK180" si="213">CI156/CH156</f>
        <v>0.63734727811311886</v>
      </c>
      <c r="CL156" s="88">
        <f t="shared" ref="CL156:CL180" si="214">CI156-AH156-AR156-BN156</f>
        <v>947.79386848598529</v>
      </c>
      <c r="CM156" s="44">
        <f t="shared" ref="CM156:CM180" si="215">CJ156-AG156-AI156-AS156-BO156</f>
        <v>548.1558051950791</v>
      </c>
      <c r="CN156" s="44">
        <f t="shared" ref="CN156:CN180" si="216">SUM(CL156:CM156)</f>
        <v>1495.9496736810643</v>
      </c>
      <c r="CO156" s="92">
        <f t="shared" ref="CO156:CO180" si="217">CL156/CN156</f>
        <v>0.63357336490723049</v>
      </c>
      <c r="CP156" s="88">
        <f t="shared" ref="CP156:CP180" si="218">F156+G156+H156+I156+L156+AA156+AD156</f>
        <v>229.41581314940879</v>
      </c>
      <c r="CQ156" s="52">
        <f t="shared" ref="CQ156:CQ180" si="219">J156+M156+AB156+AE156</f>
        <v>209.28318663561447</v>
      </c>
      <c r="CR156" s="52">
        <f t="shared" ref="CR156:CR180" si="220">SUM(CP156:CQ156)</f>
        <v>438.69899978502326</v>
      </c>
      <c r="CS156" s="111">
        <f t="shared" si="184"/>
        <v>0.52294583133727224</v>
      </c>
      <c r="CT156" s="88">
        <f t="shared" ref="CT156:CT180" si="221">CL156-CP156</f>
        <v>718.37805533657649</v>
      </c>
      <c r="CU156" s="52">
        <f t="shared" ref="CU156:CU180" si="222">CM156-CQ156</f>
        <v>338.87261855946463</v>
      </c>
      <c r="CV156" s="52">
        <f t="shared" ref="CV156:CV180" si="223">SUM(CT156:CU156)</f>
        <v>1057.250673896041</v>
      </c>
      <c r="CW156" s="91">
        <f t="shared" ref="CW156:CW180" si="224">CT156/CV156</f>
        <v>0.67947750999231271</v>
      </c>
      <c r="CX156" s="88">
        <f t="shared" ref="CX156:CX180" si="225">D156+E156+F156+G156+H156+I156+L156+R156+X156+AA156+AD156+AO156+AR156+AU156+AX156+BA156+BE156+BH156+BK156</f>
        <v>925.3029869580796</v>
      </c>
      <c r="CY156" s="44">
        <f t="shared" ref="CY156:CY180" si="226">J156+M156+S156+Y156+AB156+AE156+AG156+AP156+AS156+AV156+AY156+BB156+BF156+BL156</f>
        <v>231.73925757792907</v>
      </c>
      <c r="CZ156" s="44">
        <f t="shared" si="190"/>
        <v>1157.0422445360086</v>
      </c>
      <c r="DA156" s="122">
        <f t="array" ref="DA156:DB156">CX156:CY156/CZ156</f>
        <v>0.7997140911040288</v>
      </c>
      <c r="DB156" s="122">
        <v>0.2002859088959712</v>
      </c>
      <c r="DC156" s="88">
        <f t="shared" si="119"/>
        <v>38.058348385662725</v>
      </c>
      <c r="DD156" s="44">
        <f t="shared" si="119"/>
        <v>316.41654761715006</v>
      </c>
      <c r="DE156" s="44">
        <f t="shared" si="191"/>
        <v>354.47489600281278</v>
      </c>
      <c r="DF156" s="122">
        <f t="array" ref="DF156:DG156">DC156:DD156/DE156</f>
        <v>0.10736542647962503</v>
      </c>
      <c r="DG156" s="122">
        <v>0.89263457352037501</v>
      </c>
      <c r="DH156" s="88">
        <f t="shared" si="152"/>
        <v>963.36133534374233</v>
      </c>
      <c r="DI156" s="44">
        <f t="shared" si="153"/>
        <v>548.1558051950791</v>
      </c>
      <c r="DJ156" s="44">
        <f t="shared" si="192"/>
        <v>1511.5171405388214</v>
      </c>
      <c r="DK156" s="122">
        <f t="array" ref="DK156:DL156">DH156:DI156/DJ156</f>
        <v>0.63734727811311886</v>
      </c>
      <c r="DL156" s="122">
        <v>0.36265272188688119</v>
      </c>
      <c r="DM156" s="47"/>
      <c r="DN156" s="47"/>
      <c r="DO156" s="47"/>
      <c r="DP156" s="47"/>
      <c r="DQ156" s="47"/>
      <c r="DR156" s="47"/>
      <c r="DS156" s="47"/>
      <c r="DT156" s="47"/>
      <c r="DU156" s="47"/>
      <c r="DV156" s="47"/>
      <c r="DW156" s="47"/>
      <c r="DX156" s="47"/>
      <c r="DY156" s="47"/>
      <c r="DZ156" s="47"/>
      <c r="EA156" s="47"/>
      <c r="EB156" s="47"/>
      <c r="EC156" s="47"/>
      <c r="ED156" s="47"/>
      <c r="EE156" s="47"/>
      <c r="EF156" s="47"/>
    </row>
    <row r="157" spans="1:136" s="24" customFormat="1" ht="12.75" customHeight="1">
      <c r="A157" s="82">
        <v>1987</v>
      </c>
      <c r="B157" s="83">
        <v>56.856000000000002</v>
      </c>
      <c r="C157" s="83">
        <v>1.9104755874489938</v>
      </c>
      <c r="D157" s="74">
        <v>763.56168851132679</v>
      </c>
      <c r="E157" s="45">
        <v>0</v>
      </c>
      <c r="F157" s="45">
        <v>16.527524307021245</v>
      </c>
      <c r="G157" s="45">
        <v>23.023141304347824</v>
      </c>
      <c r="H157" s="45">
        <v>0</v>
      </c>
      <c r="I157" s="45">
        <v>139.56406261432389</v>
      </c>
      <c r="J157" s="45">
        <v>170.81753274940198</v>
      </c>
      <c r="K157" s="45">
        <v>310.38159536372592</v>
      </c>
      <c r="L157" s="45">
        <v>0</v>
      </c>
      <c r="M157" s="45">
        <v>0</v>
      </c>
      <c r="N157" s="45">
        <v>0</v>
      </c>
      <c r="O157" s="45">
        <v>2.2789851007385877</v>
      </c>
      <c r="P157" s="45">
        <v>20.510865906647286</v>
      </c>
      <c r="Q157" s="45">
        <v>22.789851007385874</v>
      </c>
      <c r="R157" s="45">
        <v>2.5867839454059376</v>
      </c>
      <c r="S157" s="45">
        <v>4.6806651892500346</v>
      </c>
      <c r="T157" s="45">
        <v>7.2674491346559726</v>
      </c>
      <c r="U157" s="45">
        <v>1.910475587448994E-2</v>
      </c>
      <c r="V157" s="45">
        <v>15.973486386661037</v>
      </c>
      <c r="W157" s="45">
        <v>15.992591142535527</v>
      </c>
      <c r="X157" s="45">
        <v>17.310819297875334</v>
      </c>
      <c r="Y157" s="45">
        <v>21.804257879555369</v>
      </c>
      <c r="Z157" s="45">
        <v>39.115077177430699</v>
      </c>
      <c r="AA157" s="48">
        <v>34.040854017166176</v>
      </c>
      <c r="AB157" s="48">
        <v>13.759245180807653</v>
      </c>
      <c r="AC157" s="45">
        <v>47.800099197973822</v>
      </c>
      <c r="AD157" s="45">
        <v>0</v>
      </c>
      <c r="AE157" s="45">
        <v>0</v>
      </c>
      <c r="AF157" s="45">
        <v>0</v>
      </c>
      <c r="AG157" s="45">
        <v>0</v>
      </c>
      <c r="AH157" s="45">
        <v>0</v>
      </c>
      <c r="AI157" s="45">
        <v>0</v>
      </c>
      <c r="AJ157" s="45">
        <v>0</v>
      </c>
      <c r="AK157" s="74">
        <v>7.4508547910510758</v>
      </c>
      <c r="AL157" s="52">
        <v>17.819005804136765</v>
      </c>
      <c r="AM157" s="45">
        <v>261.73515548051216</v>
      </c>
      <c r="AN157" s="48">
        <v>279.55416128464896</v>
      </c>
      <c r="AO157" s="74">
        <v>0</v>
      </c>
      <c r="AP157" s="45">
        <v>0</v>
      </c>
      <c r="AQ157" s="45">
        <v>0</v>
      </c>
      <c r="AR157" s="45">
        <v>0</v>
      </c>
      <c r="AS157" s="45">
        <v>0</v>
      </c>
      <c r="AT157" s="45">
        <v>0</v>
      </c>
      <c r="AU157" s="45">
        <v>0</v>
      </c>
      <c r="AV157" s="45">
        <v>0</v>
      </c>
      <c r="AW157" s="45">
        <v>0</v>
      </c>
      <c r="AX157" s="48">
        <v>0</v>
      </c>
      <c r="AY157" s="45">
        <v>0</v>
      </c>
      <c r="AZ157" s="45">
        <v>0</v>
      </c>
      <c r="BA157" s="45">
        <v>0</v>
      </c>
      <c r="BB157" s="45">
        <v>0</v>
      </c>
      <c r="BC157" s="45">
        <v>0</v>
      </c>
      <c r="BD157" s="45">
        <v>0</v>
      </c>
      <c r="BE157" s="45">
        <v>0</v>
      </c>
      <c r="BF157" s="45">
        <v>0</v>
      </c>
      <c r="BG157" s="45">
        <v>0</v>
      </c>
      <c r="BH157" s="45">
        <v>0</v>
      </c>
      <c r="BI157" s="45">
        <v>0</v>
      </c>
      <c r="BJ157" s="45">
        <v>0</v>
      </c>
      <c r="BK157" s="45">
        <v>0</v>
      </c>
      <c r="BL157" s="45">
        <v>0</v>
      </c>
      <c r="BM157" s="45">
        <v>0</v>
      </c>
      <c r="BN157" s="48">
        <v>78.329499085408756</v>
      </c>
      <c r="BO157" s="48">
        <v>1253.2719853665401</v>
      </c>
      <c r="BP157" s="45">
        <v>1331.6014844519486</v>
      </c>
      <c r="BQ157" s="45">
        <v>0</v>
      </c>
      <c r="BR157" s="45">
        <v>0</v>
      </c>
      <c r="BS157" s="74">
        <f t="shared" si="196"/>
        <v>1533.4640332221036</v>
      </c>
      <c r="BT157" s="45">
        <f t="shared" si="197"/>
        <v>1331.6014844519486</v>
      </c>
      <c r="BU157" s="45">
        <f t="shared" si="198"/>
        <v>2865.065517674052</v>
      </c>
      <c r="BV157" s="48">
        <f t="shared" si="199"/>
        <v>2865.065517674052</v>
      </c>
      <c r="BW157" s="87">
        <f t="shared" si="200"/>
        <v>1016.7319696582173</v>
      </c>
      <c r="BX157" s="48">
        <f t="shared" si="201"/>
        <v>516.73206356388664</v>
      </c>
      <c r="BY157" s="48">
        <f t="shared" si="202"/>
        <v>0</v>
      </c>
      <c r="BZ157" s="48">
        <f t="shared" si="203"/>
        <v>1533.4640332221038</v>
      </c>
      <c r="CA157" s="87">
        <f t="shared" si="204"/>
        <v>78.329499085408756</v>
      </c>
      <c r="CB157" s="48">
        <f t="shared" si="205"/>
        <v>0</v>
      </c>
      <c r="CC157" s="48">
        <f t="shared" si="206"/>
        <v>1253.2719853665401</v>
      </c>
      <c r="CD157" s="48">
        <f t="shared" si="207"/>
        <v>1331.6014844519489</v>
      </c>
      <c r="CE157" s="87">
        <f t="shared" si="208"/>
        <v>1095.0614687436259</v>
      </c>
      <c r="CF157" s="48">
        <f t="shared" si="209"/>
        <v>516.73206356388664</v>
      </c>
      <c r="CG157" s="48">
        <f t="shared" si="210"/>
        <v>1253.2719853665401</v>
      </c>
      <c r="CH157" s="87">
        <f t="shared" si="211"/>
        <v>2865.0655176740529</v>
      </c>
      <c r="CI157" s="48">
        <f t="shared" si="136"/>
        <v>1095.0614687436255</v>
      </c>
      <c r="CJ157" s="48">
        <f t="shared" si="212"/>
        <v>1770.0040489304274</v>
      </c>
      <c r="CK157" s="90">
        <f t="shared" si="213"/>
        <v>0.38221166740809109</v>
      </c>
      <c r="CL157" s="88">
        <f t="shared" si="214"/>
        <v>1016.7319696582167</v>
      </c>
      <c r="CM157" s="44">
        <f t="shared" si="215"/>
        <v>516.73206356388732</v>
      </c>
      <c r="CN157" s="44">
        <f t="shared" si="216"/>
        <v>1533.464033222104</v>
      </c>
      <c r="CO157" s="92">
        <f t="shared" si="217"/>
        <v>0.663029551154106</v>
      </c>
      <c r="CP157" s="88">
        <f t="shared" si="218"/>
        <v>213.15558224285911</v>
      </c>
      <c r="CQ157" s="52">
        <f t="shared" si="219"/>
        <v>184.57677793020963</v>
      </c>
      <c r="CR157" s="52">
        <f t="shared" si="220"/>
        <v>397.73236017306874</v>
      </c>
      <c r="CS157" s="111">
        <f t="shared" si="184"/>
        <v>0.53592718015226837</v>
      </c>
      <c r="CT157" s="88">
        <f t="shared" si="221"/>
        <v>803.57638741535766</v>
      </c>
      <c r="CU157" s="52">
        <f t="shared" si="222"/>
        <v>332.15528563367769</v>
      </c>
      <c r="CV157" s="52">
        <f t="shared" si="223"/>
        <v>1135.7316730490354</v>
      </c>
      <c r="CW157" s="91">
        <f t="shared" si="224"/>
        <v>0.70754070392176438</v>
      </c>
      <c r="CX157" s="88">
        <f t="shared" si="225"/>
        <v>996.61487399746738</v>
      </c>
      <c r="CY157" s="44">
        <f t="shared" si="226"/>
        <v>211.06170099901502</v>
      </c>
      <c r="CZ157" s="44">
        <f t="shared" si="190"/>
        <v>1207.6765749964825</v>
      </c>
      <c r="DA157" s="122">
        <f t="array" ref="DA157:DB157">CX157:CY157/CZ157</f>
        <v>0.82523325750552889</v>
      </c>
      <c r="DB157" s="122">
        <v>0.17476674249447105</v>
      </c>
      <c r="DC157" s="88">
        <f t="shared" si="119"/>
        <v>98.446594746158098</v>
      </c>
      <c r="DD157" s="44">
        <f t="shared" si="119"/>
        <v>1558.9423479314123</v>
      </c>
      <c r="DE157" s="44">
        <f t="shared" si="191"/>
        <v>1657.3889426775704</v>
      </c>
      <c r="DF157" s="122">
        <f t="array" ref="DF157:DG157">DC157:DD157/DE157</f>
        <v>5.9398607177331683E-2</v>
      </c>
      <c r="DG157" s="122">
        <v>0.9406013928226683</v>
      </c>
      <c r="DH157" s="88">
        <f t="shared" si="152"/>
        <v>1095.0614687436255</v>
      </c>
      <c r="DI157" s="44">
        <f t="shared" si="153"/>
        <v>1770.0040489304274</v>
      </c>
      <c r="DJ157" s="44">
        <f t="shared" si="192"/>
        <v>2865.0655176740529</v>
      </c>
      <c r="DK157" s="122">
        <f t="array" ref="DK157:DL157">DH157:DI157/DJ157</f>
        <v>0.38221166740809109</v>
      </c>
      <c r="DL157" s="122">
        <v>0.61778833259190891</v>
      </c>
      <c r="DM157" s="47"/>
      <c r="DN157" s="47"/>
      <c r="DO157" s="47"/>
      <c r="DP157" s="47"/>
      <c r="DQ157" s="47"/>
      <c r="DR157" s="47"/>
      <c r="DS157" s="47"/>
      <c r="DT157" s="47"/>
      <c r="DU157" s="47"/>
      <c r="DV157" s="47"/>
      <c r="DW157" s="47"/>
      <c r="DX157" s="47"/>
      <c r="DY157" s="47"/>
      <c r="DZ157" s="47"/>
      <c r="EA157" s="47"/>
      <c r="EB157" s="47"/>
      <c r="EC157" s="47"/>
      <c r="ED157" s="47"/>
      <c r="EE157" s="47"/>
      <c r="EF157" s="47"/>
    </row>
    <row r="158" spans="1:136" s="24" customFormat="1" ht="12.75" customHeight="1">
      <c r="A158" s="82">
        <v>1988</v>
      </c>
      <c r="B158" s="83">
        <v>58.579000000000001</v>
      </c>
      <c r="C158" s="83">
        <v>1.854282251318732</v>
      </c>
      <c r="D158" s="74">
        <v>824.02719691561822</v>
      </c>
      <c r="E158" s="45">
        <v>0</v>
      </c>
      <c r="F158" s="45">
        <v>16.041395756158352</v>
      </c>
      <c r="G158" s="45">
        <v>22.345955410642041</v>
      </c>
      <c r="H158" s="45">
        <v>0</v>
      </c>
      <c r="I158" s="45">
        <v>125.49967705150311</v>
      </c>
      <c r="J158" s="45">
        <v>175.58569494187338</v>
      </c>
      <c r="K158" s="45">
        <v>301.08537199337644</v>
      </c>
      <c r="L158" s="45">
        <v>0</v>
      </c>
      <c r="M158" s="45">
        <v>0</v>
      </c>
      <c r="N158" s="45">
        <v>0</v>
      </c>
      <c r="O158" s="45">
        <v>2.1890832133405014</v>
      </c>
      <c r="P158" s="45">
        <v>19.70174892006451</v>
      </c>
      <c r="Q158" s="45">
        <v>21.890832133405013</v>
      </c>
      <c r="R158" s="45">
        <v>3.3655222861434986</v>
      </c>
      <c r="S158" s="45">
        <v>5.7278778743235632</v>
      </c>
      <c r="T158" s="45">
        <v>9.0934001604670609</v>
      </c>
      <c r="U158" s="45">
        <v>1.8542822513187319E-2</v>
      </c>
      <c r="V158" s="45">
        <v>15.50365390327592</v>
      </c>
      <c r="W158" s="45">
        <v>15.522196725789106</v>
      </c>
      <c r="X158" s="45">
        <v>16.061792860922857</v>
      </c>
      <c r="Y158" s="45">
        <v>21.902781952576866</v>
      </c>
      <c r="Z158" s="45">
        <v>37.964574813499716</v>
      </c>
      <c r="AA158" s="48">
        <v>33.662639990440262</v>
      </c>
      <c r="AB158" s="48">
        <v>12.916930162686286</v>
      </c>
      <c r="AC158" s="45">
        <v>46.579570153126554</v>
      </c>
      <c r="AD158" s="45">
        <v>0</v>
      </c>
      <c r="AE158" s="45">
        <v>0</v>
      </c>
      <c r="AF158" s="45">
        <v>0</v>
      </c>
      <c r="AG158" s="45">
        <v>0</v>
      </c>
      <c r="AH158" s="45">
        <v>0</v>
      </c>
      <c r="AI158" s="45">
        <v>0</v>
      </c>
      <c r="AJ158" s="45">
        <v>0</v>
      </c>
      <c r="AK158" s="74">
        <v>8.1180476962734094</v>
      </c>
      <c r="AL158" s="52">
        <v>20.83842394031991</v>
      </c>
      <c r="AM158" s="45">
        <v>369.00216801242772</v>
      </c>
      <c r="AN158" s="48">
        <v>389.84059195274762</v>
      </c>
      <c r="AO158" s="74">
        <v>0</v>
      </c>
      <c r="AP158" s="45">
        <v>0</v>
      </c>
      <c r="AQ158" s="45">
        <v>0</v>
      </c>
      <c r="AR158" s="45">
        <v>0</v>
      </c>
      <c r="AS158" s="45">
        <v>0</v>
      </c>
      <c r="AT158" s="45">
        <v>0</v>
      </c>
      <c r="AU158" s="45">
        <v>0</v>
      </c>
      <c r="AV158" s="45">
        <v>0</v>
      </c>
      <c r="AW158" s="45">
        <v>0</v>
      </c>
      <c r="AX158" s="48">
        <v>0</v>
      </c>
      <c r="AY158" s="45">
        <v>0</v>
      </c>
      <c r="AZ158" s="45">
        <v>0</v>
      </c>
      <c r="BA158" s="45">
        <v>0</v>
      </c>
      <c r="BB158" s="45">
        <v>0</v>
      </c>
      <c r="BC158" s="45">
        <v>0</v>
      </c>
      <c r="BD158" s="45">
        <v>0</v>
      </c>
      <c r="BE158" s="45">
        <v>0</v>
      </c>
      <c r="BF158" s="45">
        <v>0</v>
      </c>
      <c r="BG158" s="45">
        <v>0</v>
      </c>
      <c r="BH158" s="45">
        <v>0</v>
      </c>
      <c r="BI158" s="45">
        <v>0</v>
      </c>
      <c r="BJ158" s="45">
        <v>0</v>
      </c>
      <c r="BK158" s="45">
        <v>0</v>
      </c>
      <c r="BL158" s="45">
        <v>0</v>
      </c>
      <c r="BM158" s="45">
        <v>0</v>
      </c>
      <c r="BN158" s="48">
        <v>103.83980607384899</v>
      </c>
      <c r="BO158" s="48">
        <v>1924.7449768688439</v>
      </c>
      <c r="BP158" s="45">
        <v>2028.5847829426928</v>
      </c>
      <c r="BQ158" s="45">
        <v>0</v>
      </c>
      <c r="BR158" s="45">
        <v>0</v>
      </c>
      <c r="BS158" s="74">
        <f t="shared" si="196"/>
        <v>1692.5091337111035</v>
      </c>
      <c r="BT158" s="45">
        <f t="shared" si="197"/>
        <v>2028.5847829426928</v>
      </c>
      <c r="BU158" s="45">
        <f t="shared" si="198"/>
        <v>3721.0939166537964</v>
      </c>
      <c r="BV158" s="48">
        <f t="shared" si="199"/>
        <v>3721.0939166537964</v>
      </c>
      <c r="BW158" s="87">
        <f t="shared" si="200"/>
        <v>1064.0502302476018</v>
      </c>
      <c r="BX158" s="48">
        <f t="shared" si="201"/>
        <v>628.45890346350166</v>
      </c>
      <c r="BY158" s="48">
        <f t="shared" si="202"/>
        <v>0</v>
      </c>
      <c r="BZ158" s="48">
        <f t="shared" si="203"/>
        <v>1692.5091337111035</v>
      </c>
      <c r="CA158" s="87">
        <f t="shared" si="204"/>
        <v>103.83980607384899</v>
      </c>
      <c r="CB158" s="48">
        <f t="shared" si="205"/>
        <v>0</v>
      </c>
      <c r="CC158" s="48">
        <f t="shared" si="206"/>
        <v>1924.7449768688439</v>
      </c>
      <c r="CD158" s="48">
        <f t="shared" si="207"/>
        <v>2028.584782942693</v>
      </c>
      <c r="CE158" s="87">
        <f t="shared" si="208"/>
        <v>1167.8900363214507</v>
      </c>
      <c r="CF158" s="48">
        <f t="shared" si="209"/>
        <v>628.45890346350166</v>
      </c>
      <c r="CG158" s="48">
        <f t="shared" si="210"/>
        <v>1924.7449768688439</v>
      </c>
      <c r="CH158" s="87">
        <f t="shared" si="211"/>
        <v>3721.0939166537964</v>
      </c>
      <c r="CI158" s="48">
        <f t="shared" si="136"/>
        <v>1167.8900363214509</v>
      </c>
      <c r="CJ158" s="48">
        <f t="shared" si="212"/>
        <v>2553.2038803323458</v>
      </c>
      <c r="CK158" s="90">
        <f t="shared" si="213"/>
        <v>0.31385664067615876</v>
      </c>
      <c r="CL158" s="88">
        <f t="shared" si="214"/>
        <v>1064.050230247602</v>
      </c>
      <c r="CM158" s="44">
        <f t="shared" si="215"/>
        <v>628.45890346350188</v>
      </c>
      <c r="CN158" s="44">
        <f t="shared" si="216"/>
        <v>1692.5091337111039</v>
      </c>
      <c r="CO158" s="92">
        <f t="shared" si="217"/>
        <v>0.62868211996853296</v>
      </c>
      <c r="CP158" s="88">
        <f t="shared" si="218"/>
        <v>197.54966820874375</v>
      </c>
      <c r="CQ158" s="52">
        <f t="shared" si="219"/>
        <v>188.50262510455968</v>
      </c>
      <c r="CR158" s="52">
        <f t="shared" si="220"/>
        <v>386.05229331330344</v>
      </c>
      <c r="CS158" s="111">
        <f t="shared" si="184"/>
        <v>0.51171738034054615</v>
      </c>
      <c r="CT158" s="88">
        <f t="shared" si="221"/>
        <v>866.50056203885833</v>
      </c>
      <c r="CU158" s="52">
        <f t="shared" si="222"/>
        <v>439.9562783589422</v>
      </c>
      <c r="CV158" s="52">
        <f t="shared" si="223"/>
        <v>1306.4568403978005</v>
      </c>
      <c r="CW158" s="91">
        <f t="shared" si="224"/>
        <v>0.66324468994706265</v>
      </c>
      <c r="CX158" s="88">
        <f t="shared" si="225"/>
        <v>1041.0041802714284</v>
      </c>
      <c r="CY158" s="44">
        <f t="shared" si="226"/>
        <v>216.13328493146011</v>
      </c>
      <c r="CZ158" s="44">
        <f t="shared" si="190"/>
        <v>1257.1374652028885</v>
      </c>
      <c r="DA158" s="122">
        <f t="array" ref="DA158:DB158">CX158:CY158/CZ158</f>
        <v>0.82807505868375453</v>
      </c>
      <c r="DB158" s="122">
        <v>0.17192494131624542</v>
      </c>
      <c r="DC158" s="88">
        <f t="shared" si="119"/>
        <v>126.88585605002254</v>
      </c>
      <c r="DD158" s="44">
        <f t="shared" si="119"/>
        <v>2337.0705954008858</v>
      </c>
      <c r="DE158" s="44">
        <f t="shared" si="191"/>
        <v>2463.9564514509084</v>
      </c>
      <c r="DF158" s="122">
        <f t="array" ref="DF158:DG158">DC158:DD158/DE158</f>
        <v>5.1496793287602712E-2</v>
      </c>
      <c r="DG158" s="122">
        <v>0.9485032067123973</v>
      </c>
      <c r="DH158" s="88">
        <f t="shared" si="152"/>
        <v>1167.8900363214509</v>
      </c>
      <c r="DI158" s="44">
        <f t="shared" si="153"/>
        <v>2553.2038803323458</v>
      </c>
      <c r="DJ158" s="44">
        <f t="shared" si="192"/>
        <v>3721.0939166537964</v>
      </c>
      <c r="DK158" s="122">
        <f t="array" ref="DK158:DL158">DH158:DI158/DJ158</f>
        <v>0.31385664067615876</v>
      </c>
      <c r="DL158" s="122">
        <v>0.6861433593238413</v>
      </c>
      <c r="DM158" s="47"/>
      <c r="DN158" s="47"/>
      <c r="DO158" s="47"/>
      <c r="DP158" s="47"/>
      <c r="DQ158" s="47"/>
      <c r="DR158" s="47"/>
      <c r="DS158" s="47"/>
      <c r="DT158" s="47"/>
      <c r="DU158" s="47"/>
      <c r="DV158" s="47"/>
      <c r="DW158" s="47"/>
      <c r="DX158" s="47"/>
      <c r="DY158" s="47"/>
      <c r="DZ158" s="47"/>
      <c r="EA158" s="47"/>
      <c r="EB158" s="47"/>
      <c r="EC158" s="47"/>
      <c r="ED158" s="47"/>
      <c r="EE158" s="47"/>
      <c r="EF158" s="47"/>
    </row>
    <row r="159" spans="1:136" s="24" customFormat="1" ht="12.75" customHeight="1">
      <c r="A159" s="82">
        <v>1989</v>
      </c>
      <c r="B159" s="83">
        <v>60.393999999999998</v>
      </c>
      <c r="C159" s="83">
        <v>1.798556147961718</v>
      </c>
      <c r="D159" s="74">
        <v>837.10970734880948</v>
      </c>
      <c r="E159" s="45">
        <v>0</v>
      </c>
      <c r="F159" s="45">
        <v>15.559309236016823</v>
      </c>
      <c r="G159" s="45">
        <v>21.674400139086664</v>
      </c>
      <c r="H159" s="45">
        <v>0</v>
      </c>
      <c r="I159" s="45">
        <v>118.58959817200385</v>
      </c>
      <c r="J159" s="45">
        <v>173.44735924098418</v>
      </c>
      <c r="K159" s="45">
        <v>292.03695741298804</v>
      </c>
      <c r="L159" s="45">
        <v>0</v>
      </c>
      <c r="M159" s="45">
        <v>0</v>
      </c>
      <c r="N159" s="45">
        <v>0</v>
      </c>
      <c r="O159" s="45">
        <v>1.832908570387787</v>
      </c>
      <c r="P159" s="45">
        <v>16.496177133490079</v>
      </c>
      <c r="Q159" s="45">
        <v>18.329085703877865</v>
      </c>
      <c r="R159" s="45">
        <v>3.6168964135510149</v>
      </c>
      <c r="S159" s="45">
        <v>6.1888317051362716</v>
      </c>
      <c r="T159" s="45">
        <v>9.805728118687286</v>
      </c>
      <c r="U159" s="45">
        <v>1.7985561479617183E-2</v>
      </c>
      <c r="V159" s="45">
        <v>16.169019770175844</v>
      </c>
      <c r="W159" s="45">
        <v>16.187005331655463</v>
      </c>
      <c r="X159" s="45">
        <v>14.829095439944366</v>
      </c>
      <c r="Y159" s="45">
        <v>21.99454313342385</v>
      </c>
      <c r="Z159" s="45">
        <v>36.823638573368221</v>
      </c>
      <c r="AA159" s="48">
        <v>33.075447561015991</v>
      </c>
      <c r="AB159" s="48">
        <v>12.104282875782364</v>
      </c>
      <c r="AC159" s="45">
        <v>45.179730436798359</v>
      </c>
      <c r="AD159" s="45">
        <v>0</v>
      </c>
      <c r="AE159" s="45">
        <v>0</v>
      </c>
      <c r="AF159" s="45">
        <v>0</v>
      </c>
      <c r="AG159" s="45">
        <v>0</v>
      </c>
      <c r="AH159" s="45">
        <v>0</v>
      </c>
      <c r="AI159" s="45">
        <v>0</v>
      </c>
      <c r="AJ159" s="45">
        <v>0</v>
      </c>
      <c r="AK159" s="74">
        <v>12.996366725171374</v>
      </c>
      <c r="AL159" s="52">
        <v>18.240956452627742</v>
      </c>
      <c r="AM159" s="45">
        <v>322.38039818525016</v>
      </c>
      <c r="AN159" s="48">
        <v>340.62135463787797</v>
      </c>
      <c r="AO159" s="74">
        <v>0</v>
      </c>
      <c r="AP159" s="45">
        <v>0</v>
      </c>
      <c r="AQ159" s="45">
        <v>0</v>
      </c>
      <c r="AR159" s="45">
        <v>0</v>
      </c>
      <c r="AS159" s="45">
        <v>0</v>
      </c>
      <c r="AT159" s="45">
        <v>0</v>
      </c>
      <c r="AU159" s="45">
        <v>0</v>
      </c>
      <c r="AV159" s="45">
        <v>0</v>
      </c>
      <c r="AW159" s="45">
        <v>0</v>
      </c>
      <c r="AX159" s="48">
        <v>0</v>
      </c>
      <c r="AY159" s="45">
        <v>0</v>
      </c>
      <c r="AZ159" s="45">
        <v>0</v>
      </c>
      <c r="BA159" s="45">
        <v>0</v>
      </c>
      <c r="BB159" s="45">
        <v>0</v>
      </c>
      <c r="BC159" s="45">
        <v>0</v>
      </c>
      <c r="BD159" s="45">
        <v>0</v>
      </c>
      <c r="BE159" s="45">
        <v>0</v>
      </c>
      <c r="BF159" s="45">
        <v>0</v>
      </c>
      <c r="BG159" s="45">
        <v>0</v>
      </c>
      <c r="BH159" s="45">
        <v>0</v>
      </c>
      <c r="BI159" s="45">
        <v>0</v>
      </c>
      <c r="BJ159" s="45">
        <v>0</v>
      </c>
      <c r="BK159" s="45">
        <v>0</v>
      </c>
      <c r="BL159" s="45">
        <v>0</v>
      </c>
      <c r="BM159" s="45">
        <v>0</v>
      </c>
      <c r="BN159" s="48">
        <v>154.67582872470774</v>
      </c>
      <c r="BO159" s="48">
        <v>2392.0796767890847</v>
      </c>
      <c r="BP159" s="45">
        <v>2546.7555055137927</v>
      </c>
      <c r="BQ159" s="45">
        <v>0</v>
      </c>
      <c r="BR159" s="45">
        <v>0</v>
      </c>
      <c r="BS159" s="74">
        <f t="shared" si="196"/>
        <v>1646.3232836643374</v>
      </c>
      <c r="BT159" s="45">
        <f t="shared" si="197"/>
        <v>2546.7555055137927</v>
      </c>
      <c r="BU159" s="45">
        <f t="shared" si="198"/>
        <v>4193.0787891781301</v>
      </c>
      <c r="BV159" s="48">
        <f t="shared" si="199"/>
        <v>4193.0787891781301</v>
      </c>
      <c r="BW159" s="87">
        <f t="shared" si="200"/>
        <v>1064.5463048949232</v>
      </c>
      <c r="BX159" s="48">
        <f t="shared" si="201"/>
        <v>581.7769787694142</v>
      </c>
      <c r="BY159" s="48">
        <f t="shared" si="202"/>
        <v>0</v>
      </c>
      <c r="BZ159" s="48">
        <f t="shared" si="203"/>
        <v>1646.3232836643374</v>
      </c>
      <c r="CA159" s="87">
        <f t="shared" si="204"/>
        <v>154.67582872470774</v>
      </c>
      <c r="CB159" s="48">
        <f t="shared" si="205"/>
        <v>0</v>
      </c>
      <c r="CC159" s="48">
        <f t="shared" si="206"/>
        <v>2392.0796767890847</v>
      </c>
      <c r="CD159" s="48">
        <f t="shared" si="207"/>
        <v>2546.7555055137923</v>
      </c>
      <c r="CE159" s="87">
        <f t="shared" si="208"/>
        <v>1219.222133619631</v>
      </c>
      <c r="CF159" s="48">
        <f t="shared" si="209"/>
        <v>581.7769787694142</v>
      </c>
      <c r="CG159" s="48">
        <f t="shared" si="210"/>
        <v>2392.0796767890847</v>
      </c>
      <c r="CH159" s="87">
        <f t="shared" si="211"/>
        <v>4193.0787891781301</v>
      </c>
      <c r="CI159" s="48">
        <f t="shared" si="136"/>
        <v>1219.2221336196312</v>
      </c>
      <c r="CJ159" s="48">
        <f t="shared" si="212"/>
        <v>2973.8566555584989</v>
      </c>
      <c r="CK159" s="90">
        <f t="shared" si="213"/>
        <v>0.29077014645331922</v>
      </c>
      <c r="CL159" s="88">
        <f t="shared" si="214"/>
        <v>1064.5463048949234</v>
      </c>
      <c r="CM159" s="44">
        <f t="shared" si="215"/>
        <v>581.7769787694142</v>
      </c>
      <c r="CN159" s="44">
        <f t="shared" si="216"/>
        <v>1646.3232836643376</v>
      </c>
      <c r="CO159" s="92">
        <f t="shared" si="217"/>
        <v>0.64662045143739189</v>
      </c>
      <c r="CP159" s="88">
        <f t="shared" si="218"/>
        <v>188.89875510812334</v>
      </c>
      <c r="CQ159" s="52">
        <f t="shared" si="219"/>
        <v>185.55164211676654</v>
      </c>
      <c r="CR159" s="52">
        <f t="shared" si="220"/>
        <v>374.45039722488991</v>
      </c>
      <c r="CS159" s="111">
        <f t="shared" si="184"/>
        <v>0.50446936766012629</v>
      </c>
      <c r="CT159" s="88">
        <f t="shared" si="221"/>
        <v>875.64754978680003</v>
      </c>
      <c r="CU159" s="52">
        <f t="shared" si="222"/>
        <v>396.22533665264768</v>
      </c>
      <c r="CV159" s="52">
        <f t="shared" si="223"/>
        <v>1271.8728864394477</v>
      </c>
      <c r="CW159" s="91">
        <f t="shared" si="224"/>
        <v>0.68847096209286829</v>
      </c>
      <c r="CX159" s="88">
        <f t="shared" si="225"/>
        <v>1044.4544543104282</v>
      </c>
      <c r="CY159" s="44">
        <f t="shared" si="226"/>
        <v>213.73501695532667</v>
      </c>
      <c r="CZ159" s="44">
        <f t="shared" si="190"/>
        <v>1258.1894712657549</v>
      </c>
      <c r="DA159" s="122">
        <f t="array" ref="DA159:DB159">CX159:CY159/CZ159</f>
        <v>0.83012493600005532</v>
      </c>
      <c r="DB159" s="122">
        <v>0.16987506399994468</v>
      </c>
      <c r="DC159" s="88">
        <f t="shared" si="119"/>
        <v>174.767679309203</v>
      </c>
      <c r="DD159" s="44">
        <f t="shared" si="119"/>
        <v>2760.1216386031724</v>
      </c>
      <c r="DE159" s="44">
        <f t="shared" si="191"/>
        <v>2934.8893179123752</v>
      </c>
      <c r="DF159" s="122">
        <f t="array" ref="DF159:DG159">DC159:DD159/DE159</f>
        <v>5.9548303318476596E-2</v>
      </c>
      <c r="DG159" s="122">
        <v>0.94045169668152351</v>
      </c>
      <c r="DH159" s="88">
        <f t="shared" si="152"/>
        <v>1219.2221336196312</v>
      </c>
      <c r="DI159" s="44">
        <f t="shared" si="153"/>
        <v>2973.8566555584989</v>
      </c>
      <c r="DJ159" s="44">
        <f t="shared" si="192"/>
        <v>4193.0787891781301</v>
      </c>
      <c r="DK159" s="122">
        <f t="array" ref="DK159:DL159">DH159:DI159/DJ159</f>
        <v>0.29077014645331922</v>
      </c>
      <c r="DL159" s="122">
        <v>0.70922985354668078</v>
      </c>
      <c r="DM159" s="47"/>
      <c r="DN159" s="47"/>
      <c r="DO159" s="47"/>
      <c r="DP159" s="47"/>
      <c r="DQ159" s="47"/>
      <c r="DR159" s="47"/>
      <c r="DS159" s="47"/>
      <c r="DT159" s="47"/>
      <c r="DU159" s="47"/>
      <c r="DV159" s="47"/>
      <c r="DW159" s="47"/>
      <c r="DX159" s="47"/>
      <c r="DY159" s="47"/>
      <c r="DZ159" s="47"/>
      <c r="EA159" s="47"/>
      <c r="EB159" s="47"/>
      <c r="EC159" s="47"/>
      <c r="ED159" s="47"/>
      <c r="EE159" s="47"/>
      <c r="EF159" s="47"/>
    </row>
    <row r="160" spans="1:136" s="24" customFormat="1" ht="12.75" customHeight="1">
      <c r="A160" s="82">
        <v>1990</v>
      </c>
      <c r="B160" s="83">
        <v>62.462000000000003</v>
      </c>
      <c r="C160" s="83">
        <v>1.7390093176651402</v>
      </c>
      <c r="D160" s="74">
        <v>830.16305103903164</v>
      </c>
      <c r="E160" s="45">
        <v>0</v>
      </c>
      <c r="F160" s="45">
        <v>15.345018219077197</v>
      </c>
      <c r="G160" s="45">
        <v>21.375902532739904</v>
      </c>
      <c r="H160" s="45">
        <v>0</v>
      </c>
      <c r="I160" s="45">
        <v>109.96973222119047</v>
      </c>
      <c r="J160" s="45">
        <v>170.03163603470909</v>
      </c>
      <c r="K160" s="45">
        <v>280.00136825589959</v>
      </c>
      <c r="L160" s="45">
        <v>0</v>
      </c>
      <c r="M160" s="45">
        <v>0</v>
      </c>
      <c r="N160" s="45">
        <v>0</v>
      </c>
      <c r="O160" s="45">
        <v>1.8710001248759245</v>
      </c>
      <c r="P160" s="45">
        <v>16.839001123883321</v>
      </c>
      <c r="Q160" s="45">
        <v>18.710001248759244</v>
      </c>
      <c r="R160" s="45">
        <v>7.6272948672793053</v>
      </c>
      <c r="S160" s="45">
        <v>10.355800486695911</v>
      </c>
      <c r="T160" s="45">
        <v>17.983095353975216</v>
      </c>
      <c r="U160" s="45">
        <v>0.95123809676283166</v>
      </c>
      <c r="V160" s="45">
        <v>21.268083955044666</v>
      </c>
      <c r="W160" s="45">
        <v>22.219322051807495</v>
      </c>
      <c r="X160" s="45">
        <v>13.851209215202841</v>
      </c>
      <c r="Y160" s="45">
        <v>22.466261374915945</v>
      </c>
      <c r="Z160" s="45">
        <v>36.317470590118795</v>
      </c>
      <c r="AA160" s="48">
        <v>40.09285981876981</v>
      </c>
      <c r="AB160" s="48">
        <v>7.3038391341935887</v>
      </c>
      <c r="AC160" s="45">
        <v>47.396698952963391</v>
      </c>
      <c r="AD160" s="45">
        <v>0</v>
      </c>
      <c r="AE160" s="45">
        <v>0</v>
      </c>
      <c r="AF160" s="45">
        <v>0</v>
      </c>
      <c r="AG160" s="45">
        <v>0</v>
      </c>
      <c r="AH160" s="45">
        <v>0</v>
      </c>
      <c r="AI160" s="45">
        <v>0</v>
      </c>
      <c r="AJ160" s="45">
        <v>0</v>
      </c>
      <c r="AK160" s="74">
        <v>21.683707181966636</v>
      </c>
      <c r="AL160" s="52">
        <v>19.730799718228681</v>
      </c>
      <c r="AM160" s="45">
        <v>319.91858813358516</v>
      </c>
      <c r="AN160" s="48">
        <v>339.64938785181386</v>
      </c>
      <c r="AO160" s="74">
        <v>0</v>
      </c>
      <c r="AP160" s="45">
        <v>0</v>
      </c>
      <c r="AQ160" s="45">
        <v>0</v>
      </c>
      <c r="AR160" s="45">
        <v>0</v>
      </c>
      <c r="AS160" s="45">
        <v>0</v>
      </c>
      <c r="AT160" s="45">
        <v>0</v>
      </c>
      <c r="AU160" s="45">
        <v>0</v>
      </c>
      <c r="AV160" s="45">
        <v>0</v>
      </c>
      <c r="AW160" s="45">
        <v>0</v>
      </c>
      <c r="AX160" s="48">
        <v>0</v>
      </c>
      <c r="AY160" s="45">
        <v>0</v>
      </c>
      <c r="AZ160" s="45">
        <v>0</v>
      </c>
      <c r="BA160" s="45">
        <v>0</v>
      </c>
      <c r="BB160" s="45">
        <v>0</v>
      </c>
      <c r="BC160" s="45">
        <v>0</v>
      </c>
      <c r="BD160" s="45">
        <v>0</v>
      </c>
      <c r="BE160" s="45">
        <v>0</v>
      </c>
      <c r="BF160" s="45">
        <v>0</v>
      </c>
      <c r="BG160" s="45">
        <v>0</v>
      </c>
      <c r="BH160" s="45">
        <v>0</v>
      </c>
      <c r="BI160" s="45">
        <v>0</v>
      </c>
      <c r="BJ160" s="45">
        <v>0</v>
      </c>
      <c r="BK160" s="45">
        <v>0</v>
      </c>
      <c r="BL160" s="45">
        <v>0</v>
      </c>
      <c r="BM160" s="45">
        <v>0</v>
      </c>
      <c r="BN160" s="48">
        <v>0</v>
      </c>
      <c r="BO160" s="48">
        <v>2622.4260510390313</v>
      </c>
      <c r="BP160" s="45">
        <v>2622.4260510390313</v>
      </c>
      <c r="BQ160" s="45">
        <v>0</v>
      </c>
      <c r="BR160" s="45">
        <v>0</v>
      </c>
      <c r="BS160" s="74">
        <f t="shared" si="196"/>
        <v>1650.8450232781527</v>
      </c>
      <c r="BT160" s="45">
        <f t="shared" si="197"/>
        <v>2622.4260510390313</v>
      </c>
      <c r="BU160" s="45">
        <f t="shared" si="198"/>
        <v>4273.2710743171838</v>
      </c>
      <c r="BV160" s="48">
        <f t="shared" si="199"/>
        <v>4273.2710743171838</v>
      </c>
      <c r="BW160" s="87">
        <f t="shared" si="200"/>
        <v>1060.9781058531585</v>
      </c>
      <c r="BX160" s="48">
        <f t="shared" si="201"/>
        <v>589.86691742499431</v>
      </c>
      <c r="BY160" s="48">
        <f t="shared" si="202"/>
        <v>0</v>
      </c>
      <c r="BZ160" s="48">
        <f t="shared" si="203"/>
        <v>1650.8450232781529</v>
      </c>
      <c r="CA160" s="87">
        <f t="shared" si="204"/>
        <v>0</v>
      </c>
      <c r="CB160" s="48">
        <f t="shared" si="205"/>
        <v>0</v>
      </c>
      <c r="CC160" s="48">
        <f t="shared" si="206"/>
        <v>2622.4260510390313</v>
      </c>
      <c r="CD160" s="48">
        <f t="shared" si="207"/>
        <v>2622.4260510390313</v>
      </c>
      <c r="CE160" s="87">
        <f t="shared" si="208"/>
        <v>1060.9781058531585</v>
      </c>
      <c r="CF160" s="48">
        <f t="shared" si="209"/>
        <v>589.86691742499431</v>
      </c>
      <c r="CG160" s="48">
        <f t="shared" si="210"/>
        <v>2622.4260510390313</v>
      </c>
      <c r="CH160" s="87">
        <f t="shared" si="211"/>
        <v>4273.2710743171847</v>
      </c>
      <c r="CI160" s="48">
        <f t="shared" si="136"/>
        <v>1060.9781058531587</v>
      </c>
      <c r="CJ160" s="48">
        <f t="shared" si="212"/>
        <v>3212.2929684640258</v>
      </c>
      <c r="CK160" s="90">
        <f t="shared" si="213"/>
        <v>0.24828242519641461</v>
      </c>
      <c r="CL160" s="88">
        <f t="shared" si="214"/>
        <v>1060.9781058531587</v>
      </c>
      <c r="CM160" s="44">
        <f t="shared" si="215"/>
        <v>589.86691742499443</v>
      </c>
      <c r="CN160" s="44">
        <f t="shared" si="216"/>
        <v>1650.8450232781531</v>
      </c>
      <c r="CO160" s="92">
        <f t="shared" si="217"/>
        <v>0.64268789068178511</v>
      </c>
      <c r="CP160" s="88">
        <f t="shared" si="218"/>
        <v>186.78351279177735</v>
      </c>
      <c r="CQ160" s="52">
        <f t="shared" si="219"/>
        <v>177.33547516890269</v>
      </c>
      <c r="CR160" s="52">
        <f t="shared" si="220"/>
        <v>364.11898796068004</v>
      </c>
      <c r="CS160" s="111">
        <f t="shared" si="184"/>
        <v>0.51297383264161844</v>
      </c>
      <c r="CT160" s="88">
        <f t="shared" si="221"/>
        <v>874.19459306138128</v>
      </c>
      <c r="CU160" s="52">
        <f t="shared" si="222"/>
        <v>412.53144225609174</v>
      </c>
      <c r="CV160" s="52">
        <f t="shared" si="223"/>
        <v>1286.7260353174729</v>
      </c>
      <c r="CW160" s="91">
        <f t="shared" si="224"/>
        <v>0.67939450129000611</v>
      </c>
      <c r="CX160" s="88">
        <f t="shared" si="225"/>
        <v>1038.4250679132913</v>
      </c>
      <c r="CY160" s="44">
        <f t="shared" si="226"/>
        <v>210.15753703051453</v>
      </c>
      <c r="CZ160" s="44">
        <f t="shared" si="190"/>
        <v>1248.5826049438058</v>
      </c>
      <c r="DA160" s="122">
        <f t="array" ref="DA160:DB160">CX160:CY160/CZ160</f>
        <v>0.83168311315696009</v>
      </c>
      <c r="DB160" s="122">
        <v>0.16831688684303989</v>
      </c>
      <c r="DC160" s="88">
        <f t="shared" si="119"/>
        <v>22.553037939867409</v>
      </c>
      <c r="DD160" s="44">
        <f t="shared" si="119"/>
        <v>3002.1354314335113</v>
      </c>
      <c r="DE160" s="44">
        <f t="shared" si="191"/>
        <v>3024.6884693733787</v>
      </c>
      <c r="DF160" s="122">
        <f t="array" ref="DF160:DG160">DC160:DD160/DE160</f>
        <v>7.4563176235269268E-3</v>
      </c>
      <c r="DG160" s="122">
        <v>0.99254368237647306</v>
      </c>
      <c r="DH160" s="88">
        <f t="shared" si="152"/>
        <v>1060.9781058531587</v>
      </c>
      <c r="DI160" s="44">
        <f t="shared" si="153"/>
        <v>3212.2929684640258</v>
      </c>
      <c r="DJ160" s="44">
        <f t="shared" si="192"/>
        <v>4273.2710743171847</v>
      </c>
      <c r="DK160" s="122">
        <f t="array" ref="DK160:DL160">DH160:DI160/DJ160</f>
        <v>0.24828242519641461</v>
      </c>
      <c r="DL160" s="122">
        <v>0.75171757480358536</v>
      </c>
      <c r="DM160" s="47"/>
      <c r="DN160" s="47"/>
      <c r="DO160" s="47"/>
      <c r="DP160" s="47"/>
      <c r="DQ160" s="47"/>
      <c r="DR160" s="47"/>
      <c r="DS160" s="47"/>
      <c r="DT160" s="47"/>
      <c r="DU160" s="47"/>
      <c r="DV160" s="47"/>
      <c r="DW160" s="47"/>
      <c r="DX160" s="47"/>
      <c r="DY160" s="47"/>
      <c r="DZ160" s="47"/>
      <c r="EA160" s="47"/>
      <c r="EB160" s="47"/>
      <c r="EC160" s="47"/>
      <c r="ED160" s="47"/>
      <c r="EE160" s="47"/>
      <c r="EF160" s="47"/>
    </row>
    <row r="161" spans="1:136" s="24" customFormat="1" ht="12.75" customHeight="1">
      <c r="A161" s="82">
        <v>1991</v>
      </c>
      <c r="B161" s="83">
        <v>65.561000000000007</v>
      </c>
      <c r="C161" s="83">
        <v>1.65680816338982</v>
      </c>
      <c r="D161" s="74">
        <v>844.62314674834113</v>
      </c>
      <c r="E161" s="45">
        <v>0</v>
      </c>
      <c r="F161" s="45">
        <v>15.202871707264988</v>
      </c>
      <c r="G161" s="45">
        <v>21.178978752612068</v>
      </c>
      <c r="H161" s="45">
        <v>0</v>
      </c>
      <c r="I161" s="45">
        <v>116.47030026997757</v>
      </c>
      <c r="J161" s="45">
        <v>158.06778282820576</v>
      </c>
      <c r="K161" s="45">
        <v>274.53808309818334</v>
      </c>
      <c r="L161" s="45">
        <v>0</v>
      </c>
      <c r="M161" s="45">
        <v>0</v>
      </c>
      <c r="N161" s="45">
        <v>0</v>
      </c>
      <c r="O161" s="45">
        <v>2.3563125699730021</v>
      </c>
      <c r="P161" s="45">
        <v>21.20681312975702</v>
      </c>
      <c r="Q161" s="45">
        <v>23.563125699730019</v>
      </c>
      <c r="R161" s="45">
        <v>9.7967066701240064</v>
      </c>
      <c r="S161" s="45">
        <v>14.695888409267704</v>
      </c>
      <c r="T161" s="45">
        <v>24.492595079391709</v>
      </c>
      <c r="U161" s="45">
        <v>1.2359788898888058</v>
      </c>
      <c r="V161" s="45">
        <v>21.697559707753083</v>
      </c>
      <c r="W161" s="45">
        <v>22.933538597641888</v>
      </c>
      <c r="X161" s="45">
        <v>13.52618184591449</v>
      </c>
      <c r="Y161" s="45">
        <v>27.292600875520503</v>
      </c>
      <c r="Z161" s="45">
        <v>40.818782721434999</v>
      </c>
      <c r="AA161" s="48">
        <v>38.317002394716361</v>
      </c>
      <c r="AB161" s="48">
        <v>11.22156169063925</v>
      </c>
      <c r="AC161" s="45">
        <v>49.538564085355617</v>
      </c>
      <c r="AD161" s="45">
        <v>0</v>
      </c>
      <c r="AE161" s="45">
        <v>0</v>
      </c>
      <c r="AF161" s="45">
        <v>0</v>
      </c>
      <c r="AG161" s="45">
        <v>0</v>
      </c>
      <c r="AH161" s="45">
        <v>0</v>
      </c>
      <c r="AI161" s="45">
        <v>0</v>
      </c>
      <c r="AJ161" s="45">
        <v>0</v>
      </c>
      <c r="AK161" s="74">
        <v>20.840989887280546</v>
      </c>
      <c r="AL161" s="52">
        <v>17.542284833971415</v>
      </c>
      <c r="AM161" s="45">
        <v>317.12468012995527</v>
      </c>
      <c r="AN161" s="48">
        <v>334.66696496392672</v>
      </c>
      <c r="AO161" s="74">
        <v>0</v>
      </c>
      <c r="AP161" s="45">
        <v>0</v>
      </c>
      <c r="AQ161" s="45">
        <v>0</v>
      </c>
      <c r="AR161" s="45">
        <v>0</v>
      </c>
      <c r="AS161" s="45">
        <v>0</v>
      </c>
      <c r="AT161" s="45">
        <v>0</v>
      </c>
      <c r="AU161" s="45">
        <v>0</v>
      </c>
      <c r="AV161" s="45">
        <v>0</v>
      </c>
      <c r="AW161" s="45">
        <v>0</v>
      </c>
      <c r="AX161" s="48">
        <v>0</v>
      </c>
      <c r="AY161" s="45">
        <v>0</v>
      </c>
      <c r="AZ161" s="45">
        <v>0</v>
      </c>
      <c r="BA161" s="45">
        <v>0</v>
      </c>
      <c r="BB161" s="45">
        <v>0</v>
      </c>
      <c r="BC161" s="45">
        <v>0</v>
      </c>
      <c r="BD161" s="45">
        <v>0</v>
      </c>
      <c r="BE161" s="45">
        <v>0</v>
      </c>
      <c r="BF161" s="45">
        <v>0</v>
      </c>
      <c r="BG161" s="45">
        <v>0</v>
      </c>
      <c r="BH161" s="45">
        <v>0</v>
      </c>
      <c r="BI161" s="45">
        <v>0</v>
      </c>
      <c r="BJ161" s="45">
        <v>0</v>
      </c>
      <c r="BK161" s="45">
        <v>0</v>
      </c>
      <c r="BL161" s="45">
        <v>0</v>
      </c>
      <c r="BM161" s="45">
        <v>0</v>
      </c>
      <c r="BN161" s="48">
        <v>16.568081633898199</v>
      </c>
      <c r="BO161" s="48">
        <v>2702.2541144887964</v>
      </c>
      <c r="BP161" s="45">
        <v>2718.8221961226945</v>
      </c>
      <c r="BQ161" s="45">
        <v>0</v>
      </c>
      <c r="BR161" s="45">
        <v>0</v>
      </c>
      <c r="BS161" s="74">
        <f t="shared" si="196"/>
        <v>1672.3976413411629</v>
      </c>
      <c r="BT161" s="45">
        <f t="shared" si="197"/>
        <v>2718.8221961226945</v>
      </c>
      <c r="BU161" s="45">
        <f t="shared" si="198"/>
        <v>4391.2198374638574</v>
      </c>
      <c r="BV161" s="48">
        <f t="shared" si="199"/>
        <v>4391.2198374638574</v>
      </c>
      <c r="BW161" s="87">
        <f t="shared" si="200"/>
        <v>1080.2497646827837</v>
      </c>
      <c r="BX161" s="48">
        <f t="shared" si="201"/>
        <v>592.14787665837912</v>
      </c>
      <c r="BY161" s="48">
        <f t="shared" si="202"/>
        <v>0</v>
      </c>
      <c r="BZ161" s="48">
        <f t="shared" si="203"/>
        <v>1672.3976413411629</v>
      </c>
      <c r="CA161" s="87">
        <f t="shared" si="204"/>
        <v>16.568081633898199</v>
      </c>
      <c r="CB161" s="48">
        <f t="shared" si="205"/>
        <v>0</v>
      </c>
      <c r="CC161" s="48">
        <f t="shared" si="206"/>
        <v>2702.2541144887964</v>
      </c>
      <c r="CD161" s="48">
        <f t="shared" si="207"/>
        <v>2718.8221961226945</v>
      </c>
      <c r="CE161" s="87">
        <f t="shared" si="208"/>
        <v>1096.8178463166819</v>
      </c>
      <c r="CF161" s="48">
        <f t="shared" si="209"/>
        <v>592.14787665837912</v>
      </c>
      <c r="CG161" s="48">
        <f t="shared" si="210"/>
        <v>2702.2541144887964</v>
      </c>
      <c r="CH161" s="87">
        <f t="shared" si="211"/>
        <v>4391.2198374638574</v>
      </c>
      <c r="CI161" s="48">
        <f t="shared" si="136"/>
        <v>1096.8178463166819</v>
      </c>
      <c r="CJ161" s="48">
        <f t="shared" si="212"/>
        <v>3294.4019911471755</v>
      </c>
      <c r="CK161" s="90">
        <f t="shared" si="213"/>
        <v>0.24977520755375057</v>
      </c>
      <c r="CL161" s="88">
        <f t="shared" si="214"/>
        <v>1080.2497646827837</v>
      </c>
      <c r="CM161" s="44">
        <f t="shared" si="215"/>
        <v>592.14787665837912</v>
      </c>
      <c r="CN161" s="44">
        <f t="shared" si="216"/>
        <v>1672.3976413411629</v>
      </c>
      <c r="CO161" s="92">
        <f t="shared" si="217"/>
        <v>0.64592877792896675</v>
      </c>
      <c r="CP161" s="88">
        <f t="shared" si="218"/>
        <v>191.16915312457098</v>
      </c>
      <c r="CQ161" s="52">
        <f t="shared" si="219"/>
        <v>169.28934451884501</v>
      </c>
      <c r="CR161" s="52">
        <f t="shared" si="220"/>
        <v>360.45849764341597</v>
      </c>
      <c r="CS161" s="111">
        <f t="shared" si="184"/>
        <v>0.53034996920418098</v>
      </c>
      <c r="CT161" s="88">
        <f t="shared" si="221"/>
        <v>889.08061155821269</v>
      </c>
      <c r="CU161" s="52">
        <f t="shared" si="222"/>
        <v>422.85853213953408</v>
      </c>
      <c r="CV161" s="52">
        <f t="shared" si="223"/>
        <v>1311.9391436977467</v>
      </c>
      <c r="CW161" s="91">
        <f t="shared" si="224"/>
        <v>0.67768433911675785</v>
      </c>
      <c r="CX161" s="88">
        <f t="shared" si="225"/>
        <v>1059.1151883889504</v>
      </c>
      <c r="CY161" s="44">
        <f t="shared" si="226"/>
        <v>211.2778338036332</v>
      </c>
      <c r="CZ161" s="44">
        <f t="shared" si="190"/>
        <v>1270.3930221925837</v>
      </c>
      <c r="DA161" s="122">
        <f t="array" ref="DA161:DB161">CX161:CY161/CZ161</f>
        <v>0.83369096798171416</v>
      </c>
      <c r="DB161" s="122">
        <v>0.16630903201828576</v>
      </c>
      <c r="DC161" s="88">
        <f t="shared" si="119"/>
        <v>37.70265792773148</v>
      </c>
      <c r="DD161" s="44">
        <f t="shared" si="119"/>
        <v>3083.1241573435423</v>
      </c>
      <c r="DE161" s="44">
        <f t="shared" si="191"/>
        <v>3120.8268152712735</v>
      </c>
      <c r="DF161" s="122">
        <f t="array" ref="DF161:DG161">DC161:DD161/DE161</f>
        <v>1.2080983713431156E-2</v>
      </c>
      <c r="DG161" s="122">
        <v>0.98791901628656886</v>
      </c>
      <c r="DH161" s="88">
        <f t="shared" si="152"/>
        <v>1096.8178463166819</v>
      </c>
      <c r="DI161" s="44">
        <f t="shared" si="153"/>
        <v>3294.4019911471755</v>
      </c>
      <c r="DJ161" s="44">
        <f t="shared" si="192"/>
        <v>4391.2198374638574</v>
      </c>
      <c r="DK161" s="122">
        <f t="array" ref="DK161:DL161">DH161:DI161/DJ161</f>
        <v>0.24977520755375057</v>
      </c>
      <c r="DL161" s="122">
        <v>0.7502247924462494</v>
      </c>
      <c r="DM161" s="47"/>
      <c r="DN161" s="47"/>
      <c r="DO161" s="47"/>
      <c r="DP161" s="47"/>
      <c r="DQ161" s="47"/>
      <c r="DR161" s="47"/>
      <c r="DS161" s="47"/>
      <c r="DT161" s="47"/>
      <c r="DU161" s="47"/>
      <c r="DV161" s="47"/>
      <c r="DW161" s="47"/>
      <c r="DX161" s="47"/>
      <c r="DY161" s="47"/>
      <c r="DZ161" s="47"/>
      <c r="EA161" s="47"/>
      <c r="EB161" s="47"/>
      <c r="EC161" s="47"/>
      <c r="ED161" s="47"/>
      <c r="EE161" s="47"/>
      <c r="EF161" s="47"/>
    </row>
    <row r="162" spans="1:136" s="24" customFormat="1" ht="12.75" customHeight="1">
      <c r="A162" s="82">
        <v>1992</v>
      </c>
      <c r="B162" s="83">
        <v>66.92</v>
      </c>
      <c r="C162" s="83">
        <v>1.6231619844590555</v>
      </c>
      <c r="D162" s="74">
        <v>915.87077289300646</v>
      </c>
      <c r="E162" s="45">
        <v>0</v>
      </c>
      <c r="F162" s="45">
        <v>15.493081141661685</v>
      </c>
      <c r="G162" s="45">
        <v>21.508519456066946</v>
      </c>
      <c r="H162" s="45">
        <v>0</v>
      </c>
      <c r="I162" s="45">
        <v>120.51977734608487</v>
      </c>
      <c r="J162" s="45">
        <v>180.15150233114164</v>
      </c>
      <c r="K162" s="45">
        <v>300.67127967722649</v>
      </c>
      <c r="L162" s="45">
        <v>0</v>
      </c>
      <c r="M162" s="45">
        <v>0</v>
      </c>
      <c r="N162" s="45">
        <v>0</v>
      </c>
      <c r="O162" s="45">
        <v>2.1060526748356247</v>
      </c>
      <c r="P162" s="45">
        <v>18.954474073520622</v>
      </c>
      <c r="Q162" s="45">
        <v>21.060526748356246</v>
      </c>
      <c r="R162" s="45">
        <v>9.6464516736401666</v>
      </c>
      <c r="S162" s="45">
        <v>0</v>
      </c>
      <c r="T162" s="45">
        <v>9.6464516736401666</v>
      </c>
      <c r="U162" s="45">
        <v>1.7286675134488942</v>
      </c>
      <c r="V162" s="45">
        <v>27.804764793783619</v>
      </c>
      <c r="W162" s="45">
        <v>29.533432307232513</v>
      </c>
      <c r="X162" s="45">
        <v>14.757788762701733</v>
      </c>
      <c r="Y162" s="45">
        <v>26.261137746563058</v>
      </c>
      <c r="Z162" s="45">
        <v>41.018926509264794</v>
      </c>
      <c r="AA162" s="48">
        <v>42.184356814106394</v>
      </c>
      <c r="AB162" s="48">
        <v>10.594378272564256</v>
      </c>
      <c r="AC162" s="45">
        <v>52.77873508667065</v>
      </c>
      <c r="AD162" s="45">
        <v>0</v>
      </c>
      <c r="AE162" s="45">
        <v>0</v>
      </c>
      <c r="AF162" s="45">
        <v>0</v>
      </c>
      <c r="AG162" s="45">
        <v>0</v>
      </c>
      <c r="AH162" s="45">
        <v>0</v>
      </c>
      <c r="AI162" s="45">
        <v>0</v>
      </c>
      <c r="AJ162" s="45">
        <v>0</v>
      </c>
      <c r="AK162" s="74">
        <v>15.471980035863716</v>
      </c>
      <c r="AL162" s="52">
        <v>17.458730304841598</v>
      </c>
      <c r="AM162" s="45">
        <v>310.10347396891808</v>
      </c>
      <c r="AN162" s="48">
        <v>327.56220427375968</v>
      </c>
      <c r="AO162" s="74">
        <v>0</v>
      </c>
      <c r="AP162" s="45">
        <v>0</v>
      </c>
      <c r="AQ162" s="45">
        <v>0</v>
      </c>
      <c r="AR162" s="45">
        <v>0</v>
      </c>
      <c r="AS162" s="45">
        <v>75.244920113568426</v>
      </c>
      <c r="AT162" s="45">
        <v>75.244920113568426</v>
      </c>
      <c r="AU162" s="45">
        <v>0</v>
      </c>
      <c r="AV162" s="45">
        <v>0</v>
      </c>
      <c r="AW162" s="45">
        <v>0</v>
      </c>
      <c r="AX162" s="48">
        <v>0</v>
      </c>
      <c r="AY162" s="45">
        <v>0</v>
      </c>
      <c r="AZ162" s="45">
        <v>0</v>
      </c>
      <c r="BA162" s="45">
        <v>0</v>
      </c>
      <c r="BB162" s="45">
        <v>0</v>
      </c>
      <c r="BC162" s="45">
        <v>0</v>
      </c>
      <c r="BD162" s="45">
        <v>0</v>
      </c>
      <c r="BE162" s="45">
        <v>0</v>
      </c>
      <c r="BF162" s="45">
        <v>0</v>
      </c>
      <c r="BG162" s="45">
        <v>0</v>
      </c>
      <c r="BH162" s="45">
        <v>0</v>
      </c>
      <c r="BI162" s="45">
        <v>0</v>
      </c>
      <c r="BJ162" s="45">
        <v>0</v>
      </c>
      <c r="BK162" s="45">
        <v>0</v>
      </c>
      <c r="BL162" s="45">
        <v>0</v>
      </c>
      <c r="BM162" s="45">
        <v>0</v>
      </c>
      <c r="BN162" s="48">
        <v>16.231619844590554</v>
      </c>
      <c r="BO162" s="48">
        <v>2681.4635983263593</v>
      </c>
      <c r="BP162" s="45">
        <v>2697.6952181709503</v>
      </c>
      <c r="BQ162" s="45">
        <v>0</v>
      </c>
      <c r="BR162" s="45">
        <v>0</v>
      </c>
      <c r="BS162" s="74">
        <f t="shared" si="196"/>
        <v>1750.6159098027492</v>
      </c>
      <c r="BT162" s="45">
        <f t="shared" si="197"/>
        <v>2772.9401382845185</v>
      </c>
      <c r="BU162" s="45">
        <f t="shared" si="198"/>
        <v>4523.5560480872682</v>
      </c>
      <c r="BV162" s="48">
        <f t="shared" si="199"/>
        <v>4523.5560480872682</v>
      </c>
      <c r="BW162" s="87">
        <f t="shared" si="200"/>
        <v>1161.2741985803941</v>
      </c>
      <c r="BX162" s="48">
        <f t="shared" si="201"/>
        <v>589.341711222355</v>
      </c>
      <c r="BY162" s="48">
        <f t="shared" si="202"/>
        <v>0</v>
      </c>
      <c r="BZ162" s="48">
        <f t="shared" si="203"/>
        <v>1750.6159098027492</v>
      </c>
      <c r="CA162" s="87">
        <f t="shared" si="204"/>
        <v>16.231619844590554</v>
      </c>
      <c r="CB162" s="48">
        <f t="shared" si="205"/>
        <v>0</v>
      </c>
      <c r="CC162" s="48">
        <f t="shared" si="206"/>
        <v>2756.7085184399275</v>
      </c>
      <c r="CD162" s="48">
        <f t="shared" si="207"/>
        <v>2772.9401382845181</v>
      </c>
      <c r="CE162" s="87">
        <f t="shared" si="208"/>
        <v>1177.5058184249847</v>
      </c>
      <c r="CF162" s="48">
        <f t="shared" si="209"/>
        <v>589.341711222355</v>
      </c>
      <c r="CG162" s="48">
        <f t="shared" si="210"/>
        <v>2756.7085184399275</v>
      </c>
      <c r="CH162" s="87">
        <f t="shared" si="211"/>
        <v>4523.5560480872673</v>
      </c>
      <c r="CI162" s="48">
        <f t="shared" si="136"/>
        <v>1177.5058184249851</v>
      </c>
      <c r="CJ162" s="48">
        <f t="shared" si="212"/>
        <v>3346.0502296622822</v>
      </c>
      <c r="CK162" s="90">
        <f t="shared" si="213"/>
        <v>0.26030534515492071</v>
      </c>
      <c r="CL162" s="88">
        <f t="shared" si="214"/>
        <v>1161.2741985803946</v>
      </c>
      <c r="CM162" s="44">
        <f t="shared" si="215"/>
        <v>589.34171122235466</v>
      </c>
      <c r="CN162" s="44">
        <f t="shared" si="216"/>
        <v>1750.6159098027492</v>
      </c>
      <c r="CO162" s="92">
        <f t="shared" si="217"/>
        <v>0.66335179069133521</v>
      </c>
      <c r="CP162" s="88">
        <f t="shared" si="218"/>
        <v>199.70573475791988</v>
      </c>
      <c r="CQ162" s="52">
        <f t="shared" si="219"/>
        <v>190.7458806037059</v>
      </c>
      <c r="CR162" s="52">
        <f t="shared" si="220"/>
        <v>390.45161536162578</v>
      </c>
      <c r="CS162" s="111">
        <f t="shared" si="184"/>
        <v>0.51147370609020992</v>
      </c>
      <c r="CT162" s="88">
        <f t="shared" si="221"/>
        <v>961.56846382247465</v>
      </c>
      <c r="CU162" s="52">
        <f t="shared" si="222"/>
        <v>398.59583061864873</v>
      </c>
      <c r="CV162" s="52">
        <f t="shared" si="223"/>
        <v>1360.1642944411233</v>
      </c>
      <c r="CW162" s="91">
        <f t="shared" si="224"/>
        <v>0.70695023222733011</v>
      </c>
      <c r="CX162" s="88">
        <f t="shared" si="225"/>
        <v>1139.980748087268</v>
      </c>
      <c r="CY162" s="44">
        <f t="shared" si="226"/>
        <v>292.2519384638374</v>
      </c>
      <c r="CZ162" s="44">
        <f t="shared" si="190"/>
        <v>1432.2326865511054</v>
      </c>
      <c r="DA162" s="122">
        <f t="array" ref="DA162:DB162">CX162:CY162/CZ162</f>
        <v>0.79594660755327684</v>
      </c>
      <c r="DB162" s="122">
        <v>0.20405339244672319</v>
      </c>
      <c r="DC162" s="88">
        <f t="shared" si="119"/>
        <v>37.525070337717125</v>
      </c>
      <c r="DD162" s="44">
        <f t="shared" si="119"/>
        <v>3053.7982911984445</v>
      </c>
      <c r="DE162" s="44">
        <f t="shared" si="191"/>
        <v>3091.3233615361614</v>
      </c>
      <c r="DF162" s="122">
        <f t="array" ref="DF162:DG162">DC162:DD162/DE162</f>
        <v>1.2138836979858979E-2</v>
      </c>
      <c r="DG162" s="122">
        <v>0.98786116302014104</v>
      </c>
      <c r="DH162" s="88">
        <f t="shared" si="152"/>
        <v>1177.5058184249851</v>
      </c>
      <c r="DI162" s="44">
        <f t="shared" si="153"/>
        <v>3346.0502296622817</v>
      </c>
      <c r="DJ162" s="44">
        <f t="shared" si="192"/>
        <v>4523.5560480872664</v>
      </c>
      <c r="DK162" s="122">
        <f t="array" ref="DK162:DL162">DH162:DI162/DJ162</f>
        <v>0.26030534515492076</v>
      </c>
      <c r="DL162" s="122">
        <v>0.73969465484507935</v>
      </c>
      <c r="DM162" s="47"/>
      <c r="DN162" s="47"/>
      <c r="DO162" s="47"/>
      <c r="DP162" s="47"/>
      <c r="DQ162" s="47"/>
      <c r="DR162" s="47"/>
      <c r="DS162" s="47"/>
      <c r="DT162" s="47"/>
      <c r="DU162" s="47"/>
      <c r="DV162" s="47"/>
      <c r="DW162" s="47"/>
      <c r="DX162" s="47"/>
      <c r="DY162" s="47"/>
      <c r="DZ162" s="47"/>
      <c r="EA162" s="47"/>
      <c r="EB162" s="47"/>
      <c r="EC162" s="47"/>
      <c r="ED162" s="47"/>
      <c r="EE162" s="47"/>
      <c r="EF162" s="47"/>
    </row>
    <row r="163" spans="1:136" s="24" customFormat="1" ht="12.75" customHeight="1">
      <c r="A163" s="82">
        <v>1993</v>
      </c>
      <c r="B163" s="83">
        <v>69.882999999999996</v>
      </c>
      <c r="C163" s="83">
        <v>1.5543408268105263</v>
      </c>
      <c r="D163" s="74">
        <v>896.45052845470298</v>
      </c>
      <c r="E163" s="45">
        <v>0</v>
      </c>
      <c r="F163" s="45">
        <v>14.836183191906473</v>
      </c>
      <c r="G163" s="45">
        <v>20.596570296066286</v>
      </c>
      <c r="H163" s="45">
        <v>0</v>
      </c>
      <c r="I163" s="45">
        <v>124.89594845670622</v>
      </c>
      <c r="J163" s="45">
        <v>194.4433744115164</v>
      </c>
      <c r="K163" s="45">
        <v>319.33932286822267</v>
      </c>
      <c r="L163" s="45">
        <v>0</v>
      </c>
      <c r="M163" s="45">
        <v>0</v>
      </c>
      <c r="N163" s="45">
        <v>0</v>
      </c>
      <c r="O163" s="45">
        <v>2.0396060329407728</v>
      </c>
      <c r="P163" s="45">
        <v>18.356454296466953</v>
      </c>
      <c r="Q163" s="45">
        <v>20.396060329407728</v>
      </c>
      <c r="R163" s="45">
        <v>8.5582005924187587</v>
      </c>
      <c r="S163" s="45">
        <v>0</v>
      </c>
      <c r="T163" s="45">
        <v>8.5582005924187587</v>
      </c>
      <c r="U163" s="45">
        <v>1.7377530443741684</v>
      </c>
      <c r="V163" s="45">
        <v>26.625858363264317</v>
      </c>
      <c r="W163" s="45">
        <v>28.363611407638484</v>
      </c>
      <c r="X163" s="45">
        <v>13.842959403574547</v>
      </c>
      <c r="Y163" s="45">
        <v>25.436787630754264</v>
      </c>
      <c r="Z163" s="45">
        <v>39.279747034328807</v>
      </c>
      <c r="AA163" s="48">
        <v>46.644213871757088</v>
      </c>
      <c r="AB163" s="48">
        <v>3.8967324528139895</v>
      </c>
      <c r="AC163" s="45">
        <v>50.540946324571074</v>
      </c>
      <c r="AD163" s="45">
        <v>0</v>
      </c>
      <c r="AE163" s="45">
        <v>0</v>
      </c>
      <c r="AF163" s="45">
        <v>0</v>
      </c>
      <c r="AG163" s="45">
        <v>0</v>
      </c>
      <c r="AH163" s="45">
        <v>0</v>
      </c>
      <c r="AI163" s="45">
        <v>0</v>
      </c>
      <c r="AJ163" s="45">
        <v>0</v>
      </c>
      <c r="AK163" s="74">
        <v>36.851866662850767</v>
      </c>
      <c r="AL163" s="52">
        <v>17.459910507562643</v>
      </c>
      <c r="AM163" s="45">
        <v>279.73005557861001</v>
      </c>
      <c r="AN163" s="48">
        <v>297.1899660861726</v>
      </c>
      <c r="AO163" s="74">
        <v>0</v>
      </c>
      <c r="AP163" s="45">
        <v>0</v>
      </c>
      <c r="AQ163" s="45">
        <v>0</v>
      </c>
      <c r="AR163" s="45">
        <v>0</v>
      </c>
      <c r="AS163" s="45">
        <v>0</v>
      </c>
      <c r="AT163" s="45">
        <v>0</v>
      </c>
      <c r="AU163" s="45">
        <v>0</v>
      </c>
      <c r="AV163" s="45">
        <v>0</v>
      </c>
      <c r="AW163" s="45">
        <v>0</v>
      </c>
      <c r="AX163" s="48">
        <v>0</v>
      </c>
      <c r="AY163" s="45">
        <v>0</v>
      </c>
      <c r="AZ163" s="45">
        <v>0</v>
      </c>
      <c r="BA163" s="45">
        <v>0</v>
      </c>
      <c r="BB163" s="45">
        <v>0</v>
      </c>
      <c r="BC163" s="45">
        <v>0</v>
      </c>
      <c r="BD163" s="45">
        <v>0</v>
      </c>
      <c r="BE163" s="45">
        <v>0</v>
      </c>
      <c r="BF163" s="45">
        <v>0</v>
      </c>
      <c r="BG163" s="45">
        <v>0</v>
      </c>
      <c r="BH163" s="45">
        <v>0</v>
      </c>
      <c r="BI163" s="45">
        <v>0</v>
      </c>
      <c r="BJ163" s="45">
        <v>0</v>
      </c>
      <c r="BK163" s="45">
        <v>0</v>
      </c>
      <c r="BL163" s="45">
        <v>0</v>
      </c>
      <c r="BM163" s="45">
        <v>0</v>
      </c>
      <c r="BN163" s="48">
        <v>0</v>
      </c>
      <c r="BO163" s="48">
        <v>2617.5099523489262</v>
      </c>
      <c r="BP163" s="45">
        <v>2617.5099523489262</v>
      </c>
      <c r="BQ163" s="45">
        <v>0</v>
      </c>
      <c r="BR163" s="45">
        <v>0</v>
      </c>
      <c r="BS163" s="74">
        <f t="shared" si="196"/>
        <v>1732.4030032482865</v>
      </c>
      <c r="BT163" s="45">
        <f t="shared" si="197"/>
        <v>2617.5099523489262</v>
      </c>
      <c r="BU163" s="45">
        <f t="shared" si="198"/>
        <v>4349.9129555972122</v>
      </c>
      <c r="BV163" s="48">
        <f t="shared" si="199"/>
        <v>4349.9129555972122</v>
      </c>
      <c r="BW163" s="87">
        <f t="shared" si="200"/>
        <v>1147.06187385201</v>
      </c>
      <c r="BX163" s="48">
        <f t="shared" si="201"/>
        <v>585.34112939627676</v>
      </c>
      <c r="BY163" s="48">
        <f t="shared" si="202"/>
        <v>0</v>
      </c>
      <c r="BZ163" s="48">
        <f t="shared" si="203"/>
        <v>1732.4030032482867</v>
      </c>
      <c r="CA163" s="87">
        <f t="shared" si="204"/>
        <v>0</v>
      </c>
      <c r="CB163" s="48">
        <f t="shared" si="205"/>
        <v>0</v>
      </c>
      <c r="CC163" s="48">
        <f t="shared" si="206"/>
        <v>2617.5099523489262</v>
      </c>
      <c r="CD163" s="48">
        <f t="shared" si="207"/>
        <v>2617.5099523489262</v>
      </c>
      <c r="CE163" s="87">
        <f t="shared" si="208"/>
        <v>1147.06187385201</v>
      </c>
      <c r="CF163" s="48">
        <f t="shared" si="209"/>
        <v>585.34112939627676</v>
      </c>
      <c r="CG163" s="48">
        <f t="shared" si="210"/>
        <v>2617.5099523489262</v>
      </c>
      <c r="CH163" s="87">
        <f t="shared" si="211"/>
        <v>4349.9129555972131</v>
      </c>
      <c r="CI163" s="48">
        <f t="shared" si="136"/>
        <v>1147.06187385201</v>
      </c>
      <c r="CJ163" s="48">
        <f t="shared" si="212"/>
        <v>3202.8510817452034</v>
      </c>
      <c r="CK163" s="90">
        <f t="shared" si="213"/>
        <v>0.26369766143849799</v>
      </c>
      <c r="CL163" s="88">
        <f t="shared" si="214"/>
        <v>1147.06187385201</v>
      </c>
      <c r="CM163" s="44">
        <f t="shared" si="215"/>
        <v>585.34112939627721</v>
      </c>
      <c r="CN163" s="44">
        <f t="shared" si="216"/>
        <v>1732.4030032482872</v>
      </c>
      <c r="CO163" s="92">
        <f t="shared" si="217"/>
        <v>0.66212184561054677</v>
      </c>
      <c r="CP163" s="88">
        <f t="shared" si="218"/>
        <v>206.97291581643606</v>
      </c>
      <c r="CQ163" s="52">
        <f t="shared" si="219"/>
        <v>198.34010686433038</v>
      </c>
      <c r="CR163" s="52">
        <f t="shared" si="220"/>
        <v>405.31302268076644</v>
      </c>
      <c r="CS163" s="111">
        <f t="shared" si="184"/>
        <v>0.51064955783434707</v>
      </c>
      <c r="CT163" s="88">
        <f t="shared" si="221"/>
        <v>940.08895803557391</v>
      </c>
      <c r="CU163" s="52">
        <f t="shared" si="222"/>
        <v>387.00102253194683</v>
      </c>
      <c r="CV163" s="52">
        <f t="shared" si="223"/>
        <v>1327.0899805675208</v>
      </c>
      <c r="CW163" s="91">
        <f t="shared" si="224"/>
        <v>0.70838373569330348</v>
      </c>
      <c r="CX163" s="88">
        <f t="shared" si="225"/>
        <v>1125.8246042671324</v>
      </c>
      <c r="CY163" s="44">
        <f t="shared" si="226"/>
        <v>223.77689449508463</v>
      </c>
      <c r="CZ163" s="44">
        <f t="shared" si="190"/>
        <v>1349.601498762217</v>
      </c>
      <c r="DA163" s="122">
        <f t="array" ref="DA163:DB163">CX163:CY163/CZ163</f>
        <v>0.83419039271939088</v>
      </c>
      <c r="DB163" s="122">
        <v>0.16580960728060909</v>
      </c>
      <c r="DC163" s="88">
        <f t="shared" si="119"/>
        <v>21.237269584877595</v>
      </c>
      <c r="DD163" s="44">
        <f t="shared" si="119"/>
        <v>2979.0741872501189</v>
      </c>
      <c r="DE163" s="44">
        <f t="shared" si="191"/>
        <v>3000.3114568349965</v>
      </c>
      <c r="DF163" s="122">
        <f t="array" ref="DF163:DG163">DC163:DD163/DE163</f>
        <v>7.0783549942780317E-3</v>
      </c>
      <c r="DG163" s="122">
        <v>0.992921645005722</v>
      </c>
      <c r="DH163" s="88">
        <f t="shared" si="152"/>
        <v>1147.06187385201</v>
      </c>
      <c r="DI163" s="44">
        <f t="shared" si="153"/>
        <v>3202.8510817452034</v>
      </c>
      <c r="DJ163" s="44">
        <f t="shared" si="192"/>
        <v>4349.9129555972131</v>
      </c>
      <c r="DK163" s="122">
        <f t="array" ref="DK163:DL163">DH163:DI163/DJ163</f>
        <v>0.26369766143849799</v>
      </c>
      <c r="DL163" s="122">
        <v>0.73630233856150207</v>
      </c>
      <c r="DM163" s="47"/>
      <c r="DN163" s="47"/>
      <c r="DO163" s="47"/>
      <c r="DP163" s="47"/>
      <c r="DQ163" s="47"/>
      <c r="DR163" s="47"/>
      <c r="DS163" s="47"/>
      <c r="DT163" s="47"/>
      <c r="DU163" s="47"/>
      <c r="DV163" s="47"/>
      <c r="DW163" s="47"/>
      <c r="DX163" s="47"/>
      <c r="DY163" s="47"/>
      <c r="DZ163" s="47"/>
      <c r="EA163" s="47"/>
      <c r="EB163" s="47"/>
      <c r="EC163" s="47"/>
      <c r="ED163" s="47"/>
      <c r="EE163" s="47"/>
      <c r="EF163" s="47"/>
    </row>
    <row r="164" spans="1:136" s="24" customFormat="1" ht="12.75" customHeight="1">
      <c r="A164" s="82">
        <v>1994</v>
      </c>
      <c r="B164" s="83">
        <v>72.144000000000005</v>
      </c>
      <c r="C164" s="83">
        <v>1.5056276336216454</v>
      </c>
      <c r="D164" s="74">
        <v>890.08791067864252</v>
      </c>
      <c r="E164" s="45">
        <v>0</v>
      </c>
      <c r="F164" s="45">
        <v>16.44295938678199</v>
      </c>
      <c r="G164" s="45">
        <v>20.298871756487024</v>
      </c>
      <c r="H164" s="45">
        <v>0</v>
      </c>
      <c r="I164" s="45">
        <v>125.69732299290307</v>
      </c>
      <c r="J164" s="45">
        <v>195.50424259813704</v>
      </c>
      <c r="K164" s="45">
        <v>321.20156559104015</v>
      </c>
      <c r="L164" s="45">
        <v>0</v>
      </c>
      <c r="M164" s="45">
        <v>0</v>
      </c>
      <c r="N164" s="45">
        <v>0</v>
      </c>
      <c r="O164" s="45">
        <v>1.8556860584386778</v>
      </c>
      <c r="P164" s="45">
        <v>16.701174525948105</v>
      </c>
      <c r="Q164" s="45">
        <v>18.556860584386779</v>
      </c>
      <c r="R164" s="45">
        <v>8.3080532823242397</v>
      </c>
      <c r="S164" s="45">
        <v>0</v>
      </c>
      <c r="T164" s="45">
        <v>8.3080532823242397</v>
      </c>
      <c r="U164" s="45">
        <v>0.60225105344865815</v>
      </c>
      <c r="V164" s="45">
        <v>11.081419383455311</v>
      </c>
      <c r="W164" s="45">
        <v>11.683670436903968</v>
      </c>
      <c r="X164" s="45">
        <v>13.991797599245951</v>
      </c>
      <c r="Y164" s="45">
        <v>24.639596224218227</v>
      </c>
      <c r="Z164" s="45">
        <v>38.631393823464172</v>
      </c>
      <c r="AA164" s="48">
        <v>42.764341677755596</v>
      </c>
      <c r="AB164" s="48">
        <v>6.8385607119095138</v>
      </c>
      <c r="AC164" s="45">
        <v>49.602902389665104</v>
      </c>
      <c r="AD164" s="45">
        <v>0</v>
      </c>
      <c r="AE164" s="45">
        <v>0</v>
      </c>
      <c r="AF164" s="45">
        <v>0</v>
      </c>
      <c r="AG164" s="45">
        <v>0</v>
      </c>
      <c r="AH164" s="45">
        <v>0</v>
      </c>
      <c r="AI164" s="45">
        <v>0</v>
      </c>
      <c r="AJ164" s="45">
        <v>0</v>
      </c>
      <c r="AK164" s="74">
        <v>53.940615602129064</v>
      </c>
      <c r="AL164" s="52">
        <v>17.58573076070082</v>
      </c>
      <c r="AM164" s="45">
        <v>305.63036460412502</v>
      </c>
      <c r="AN164" s="48">
        <v>323.21609536482583</v>
      </c>
      <c r="AO164" s="74">
        <v>0</v>
      </c>
      <c r="AP164" s="45">
        <v>0</v>
      </c>
      <c r="AQ164" s="45">
        <v>0</v>
      </c>
      <c r="AR164" s="45">
        <v>8.6799433078287862</v>
      </c>
      <c r="AS164" s="45">
        <v>100.38772247172321</v>
      </c>
      <c r="AT164" s="45">
        <v>109.067665779552</v>
      </c>
      <c r="AU164" s="45">
        <v>0</v>
      </c>
      <c r="AV164" s="45">
        <v>0</v>
      </c>
      <c r="AW164" s="45">
        <v>0</v>
      </c>
      <c r="AX164" s="48">
        <v>0</v>
      </c>
      <c r="AY164" s="45">
        <v>0</v>
      </c>
      <c r="AZ164" s="45">
        <v>0</v>
      </c>
      <c r="BA164" s="45">
        <v>0</v>
      </c>
      <c r="BB164" s="45">
        <v>0</v>
      </c>
      <c r="BC164" s="45">
        <v>0</v>
      </c>
      <c r="BD164" s="45">
        <v>0</v>
      </c>
      <c r="BE164" s="45">
        <v>0</v>
      </c>
      <c r="BF164" s="45">
        <v>0</v>
      </c>
      <c r="BG164" s="45">
        <v>0</v>
      </c>
      <c r="BH164" s="45">
        <v>0</v>
      </c>
      <c r="BI164" s="45">
        <v>0</v>
      </c>
      <c r="BJ164" s="45">
        <v>0</v>
      </c>
      <c r="BK164" s="45">
        <v>0</v>
      </c>
      <c r="BL164" s="45">
        <v>0</v>
      </c>
      <c r="BM164" s="45">
        <v>0</v>
      </c>
      <c r="BN164" s="48">
        <v>0</v>
      </c>
      <c r="BO164" s="48">
        <v>2613.7695719671765</v>
      </c>
      <c r="BP164" s="45">
        <v>2613.7695719671765</v>
      </c>
      <c r="BQ164" s="45">
        <v>0</v>
      </c>
      <c r="BR164" s="45">
        <v>0</v>
      </c>
      <c r="BS164" s="74">
        <f t="shared" si="196"/>
        <v>1751.9708988966509</v>
      </c>
      <c r="BT164" s="45">
        <f t="shared" si="197"/>
        <v>2722.8372377467285</v>
      </c>
      <c r="BU164" s="45">
        <f t="shared" si="198"/>
        <v>4474.8081366433798</v>
      </c>
      <c r="BV164" s="48">
        <f t="shared" si="199"/>
        <v>4474.8081366433798</v>
      </c>
      <c r="BW164" s="87">
        <f t="shared" si="200"/>
        <v>1137.6349252467287</v>
      </c>
      <c r="BX164" s="48">
        <f t="shared" si="201"/>
        <v>614.33597364992227</v>
      </c>
      <c r="BY164" s="48">
        <f t="shared" si="202"/>
        <v>0</v>
      </c>
      <c r="BZ164" s="48">
        <f t="shared" si="203"/>
        <v>1751.9708988966509</v>
      </c>
      <c r="CA164" s="87">
        <f t="shared" si="204"/>
        <v>8.6799433078287862</v>
      </c>
      <c r="CB164" s="48">
        <f t="shared" si="205"/>
        <v>0</v>
      </c>
      <c r="CC164" s="48">
        <f t="shared" si="206"/>
        <v>2714.1572944388995</v>
      </c>
      <c r="CD164" s="48">
        <f t="shared" si="207"/>
        <v>2722.8372377467281</v>
      </c>
      <c r="CE164" s="87">
        <f t="shared" si="208"/>
        <v>1146.3148685545575</v>
      </c>
      <c r="CF164" s="48">
        <f t="shared" si="209"/>
        <v>614.33597364992227</v>
      </c>
      <c r="CG164" s="48">
        <f t="shared" si="210"/>
        <v>2714.1572944388995</v>
      </c>
      <c r="CH164" s="87">
        <f t="shared" si="211"/>
        <v>4474.8081366433798</v>
      </c>
      <c r="CI164" s="48">
        <f t="shared" si="136"/>
        <v>1146.3148685545575</v>
      </c>
      <c r="CJ164" s="48">
        <f t="shared" si="212"/>
        <v>3328.4932680888223</v>
      </c>
      <c r="CK164" s="90">
        <f t="shared" si="213"/>
        <v>0.25617073035324045</v>
      </c>
      <c r="CL164" s="88">
        <f t="shared" si="214"/>
        <v>1137.6349252467287</v>
      </c>
      <c r="CM164" s="44">
        <f t="shared" si="215"/>
        <v>614.33597364992283</v>
      </c>
      <c r="CN164" s="44">
        <f t="shared" si="216"/>
        <v>1751.9708988966515</v>
      </c>
      <c r="CO164" s="92">
        <f t="shared" si="217"/>
        <v>0.64934578877034055</v>
      </c>
      <c r="CP164" s="88">
        <f t="shared" si="218"/>
        <v>205.20349581392767</v>
      </c>
      <c r="CQ164" s="52">
        <f t="shared" si="219"/>
        <v>202.34280331004655</v>
      </c>
      <c r="CR164" s="52">
        <f t="shared" si="220"/>
        <v>407.54629912397422</v>
      </c>
      <c r="CS164" s="111">
        <f t="shared" si="184"/>
        <v>0.50350965339401954</v>
      </c>
      <c r="CT164" s="88">
        <f t="shared" si="221"/>
        <v>932.431429432801</v>
      </c>
      <c r="CU164" s="52">
        <f t="shared" si="222"/>
        <v>411.99317033987631</v>
      </c>
      <c r="CV164" s="52">
        <f t="shared" si="223"/>
        <v>1344.4245997726773</v>
      </c>
      <c r="CW164" s="91">
        <f t="shared" si="224"/>
        <v>0.69355427562874228</v>
      </c>
      <c r="CX164" s="88">
        <f t="shared" si="225"/>
        <v>1126.271200681969</v>
      </c>
      <c r="CY164" s="44">
        <f t="shared" si="226"/>
        <v>327.37012200598798</v>
      </c>
      <c r="CZ164" s="44">
        <f t="shared" si="190"/>
        <v>1453.641322687957</v>
      </c>
      <c r="DA164" s="122">
        <f t="array" ref="DA164:DB164">CX164:CY164/CZ164</f>
        <v>0.77479305458884362</v>
      </c>
      <c r="DB164" s="122">
        <v>0.22520694541115643</v>
      </c>
      <c r="DC164" s="88">
        <f t="shared" si="119"/>
        <v>20.043667872588458</v>
      </c>
      <c r="DD164" s="44">
        <f t="shared" si="119"/>
        <v>3001.1231460828344</v>
      </c>
      <c r="DE164" s="44">
        <f t="shared" si="191"/>
        <v>3021.1668139554231</v>
      </c>
      <c r="DF164" s="122">
        <f t="array" ref="DF164:DG164">DC164:DD164/DE164</f>
        <v>6.6344128301695955E-3</v>
      </c>
      <c r="DG164" s="122">
        <v>0.99336558716983037</v>
      </c>
      <c r="DH164" s="88">
        <f t="shared" si="152"/>
        <v>1146.3148685545575</v>
      </c>
      <c r="DI164" s="44">
        <f t="shared" si="153"/>
        <v>3328.4932680888223</v>
      </c>
      <c r="DJ164" s="44">
        <f t="shared" si="192"/>
        <v>4474.8081366433798</v>
      </c>
      <c r="DK164" s="122">
        <f t="array" ref="DK164:DL164">DH164:DI164/DJ164</f>
        <v>0.25617073035324045</v>
      </c>
      <c r="DL164" s="122">
        <v>0.74382926964675955</v>
      </c>
      <c r="DM164" s="47"/>
      <c r="DN164" s="47"/>
      <c r="DO164" s="47"/>
      <c r="DP164" s="47"/>
      <c r="DQ164" s="47"/>
      <c r="DR164" s="47"/>
      <c r="DS164" s="47"/>
      <c r="DT164" s="47"/>
      <c r="DU164" s="47"/>
      <c r="DV164" s="47"/>
      <c r="DW164" s="47"/>
      <c r="DX164" s="47"/>
      <c r="DY164" s="47"/>
      <c r="DZ164" s="47"/>
      <c r="EA164" s="47"/>
      <c r="EB164" s="47"/>
      <c r="EC164" s="47"/>
      <c r="ED164" s="47"/>
      <c r="EE164" s="47"/>
      <c r="EF164" s="47"/>
    </row>
    <row r="165" spans="1:136" s="24" customFormat="1" ht="12.75" customHeight="1">
      <c r="A165" s="82">
        <v>1995</v>
      </c>
      <c r="B165" s="83">
        <v>74.703000000000003</v>
      </c>
      <c r="C165" s="83">
        <v>1.4540513767854035</v>
      </c>
      <c r="D165" s="74">
        <v>852.58447882949815</v>
      </c>
      <c r="E165" s="45">
        <v>0</v>
      </c>
      <c r="F165" s="45">
        <v>15.334425819578867</v>
      </c>
      <c r="G165" s="45">
        <v>18.859046356906685</v>
      </c>
      <c r="H165" s="45">
        <v>0</v>
      </c>
      <c r="I165" s="45">
        <v>101.78359637497826</v>
      </c>
      <c r="J165" s="45">
        <v>0</v>
      </c>
      <c r="K165" s="45">
        <v>101.78359637497826</v>
      </c>
      <c r="L165" s="45">
        <v>0</v>
      </c>
      <c r="M165" s="45">
        <v>0</v>
      </c>
      <c r="N165" s="45">
        <v>0</v>
      </c>
      <c r="O165" s="45">
        <v>1.3461607646279266</v>
      </c>
      <c r="P165" s="45">
        <v>12.115446881651341</v>
      </c>
      <c r="Q165" s="45">
        <v>13.461607646279266</v>
      </c>
      <c r="R165" s="45">
        <v>6.5432311955343154</v>
      </c>
      <c r="S165" s="45">
        <v>0</v>
      </c>
      <c r="T165" s="45">
        <v>6.5432311955343154</v>
      </c>
      <c r="U165" s="45">
        <v>0</v>
      </c>
      <c r="V165" s="45">
        <v>1.2941057253390091</v>
      </c>
      <c r="W165" s="45">
        <v>1.2941057253390091</v>
      </c>
      <c r="X165" s="45">
        <v>13.249316145268596</v>
      </c>
      <c r="Y165" s="45">
        <v>8.8115513433195449</v>
      </c>
      <c r="Z165" s="45">
        <v>22.060867488588141</v>
      </c>
      <c r="AA165" s="48">
        <v>44.175534878117347</v>
      </c>
      <c r="AB165" s="48">
        <v>3.582782592399234</v>
      </c>
      <c r="AC165" s="45">
        <v>47.75831747051658</v>
      </c>
      <c r="AD165" s="45">
        <v>0</v>
      </c>
      <c r="AE165" s="45">
        <v>0</v>
      </c>
      <c r="AF165" s="45">
        <v>0</v>
      </c>
      <c r="AG165" s="45">
        <v>0</v>
      </c>
      <c r="AH165" s="45">
        <v>0</v>
      </c>
      <c r="AI165" s="45">
        <v>0</v>
      </c>
      <c r="AJ165" s="45">
        <v>0</v>
      </c>
      <c r="AK165" s="74">
        <v>39.765397052327216</v>
      </c>
      <c r="AL165" s="52">
        <v>8.7243082607124212</v>
      </c>
      <c r="AM165" s="45">
        <v>199.88408061255907</v>
      </c>
      <c r="AN165" s="48">
        <v>208.60838887327151</v>
      </c>
      <c r="AO165" s="74">
        <v>0</v>
      </c>
      <c r="AP165" s="45">
        <v>0</v>
      </c>
      <c r="AQ165" s="45">
        <v>0</v>
      </c>
      <c r="AR165" s="45">
        <v>17.304665435123088</v>
      </c>
      <c r="AS165" s="45">
        <v>135.51758831639961</v>
      </c>
      <c r="AT165" s="45">
        <v>152.82225375152268</v>
      </c>
      <c r="AU165" s="45">
        <v>0</v>
      </c>
      <c r="AV165" s="45">
        <v>0</v>
      </c>
      <c r="AW165" s="45">
        <v>0</v>
      </c>
      <c r="AX165" s="48">
        <v>0</v>
      </c>
      <c r="AY165" s="45">
        <v>0</v>
      </c>
      <c r="AZ165" s="45">
        <v>0</v>
      </c>
      <c r="BA165" s="45">
        <v>0</v>
      </c>
      <c r="BB165" s="45">
        <v>0</v>
      </c>
      <c r="BC165" s="45">
        <v>0</v>
      </c>
      <c r="BD165" s="45">
        <v>0</v>
      </c>
      <c r="BE165" s="45">
        <v>0</v>
      </c>
      <c r="BF165" s="45">
        <v>0</v>
      </c>
      <c r="BG165" s="45">
        <v>0</v>
      </c>
      <c r="BH165" s="45">
        <v>0</v>
      </c>
      <c r="BI165" s="45">
        <v>0</v>
      </c>
      <c r="BJ165" s="45">
        <v>0</v>
      </c>
      <c r="BK165" s="45">
        <v>0</v>
      </c>
      <c r="BL165" s="45">
        <v>0</v>
      </c>
      <c r="BM165" s="45">
        <v>0</v>
      </c>
      <c r="BN165" s="48">
        <v>0</v>
      </c>
      <c r="BO165" s="48">
        <v>2519.871035969104</v>
      </c>
      <c r="BP165" s="45">
        <v>2519.871035969104</v>
      </c>
      <c r="BQ165" s="45">
        <v>0</v>
      </c>
      <c r="BR165" s="45">
        <v>0</v>
      </c>
      <c r="BS165" s="74">
        <f t="shared" si="196"/>
        <v>1328.053462832818</v>
      </c>
      <c r="BT165" s="45">
        <f t="shared" si="197"/>
        <v>2672.6932897206266</v>
      </c>
      <c r="BU165" s="45">
        <f t="shared" si="198"/>
        <v>4000.7467525534448</v>
      </c>
      <c r="BV165" s="48">
        <f t="shared" si="199"/>
        <v>4000.7467525534448</v>
      </c>
      <c r="BW165" s="87">
        <f t="shared" si="200"/>
        <v>1062.6000986252227</v>
      </c>
      <c r="BX165" s="48">
        <f t="shared" si="201"/>
        <v>265.45336420759543</v>
      </c>
      <c r="BY165" s="48">
        <f t="shared" si="202"/>
        <v>0</v>
      </c>
      <c r="BZ165" s="48">
        <f t="shared" si="203"/>
        <v>1328.0534628328182</v>
      </c>
      <c r="CA165" s="87">
        <f t="shared" si="204"/>
        <v>17.304665435123088</v>
      </c>
      <c r="CB165" s="48">
        <f t="shared" si="205"/>
        <v>0</v>
      </c>
      <c r="CC165" s="48">
        <f t="shared" si="206"/>
        <v>2655.3886242855037</v>
      </c>
      <c r="CD165" s="48">
        <f t="shared" si="207"/>
        <v>2672.693289720627</v>
      </c>
      <c r="CE165" s="87">
        <f t="shared" si="208"/>
        <v>1079.9047640603458</v>
      </c>
      <c r="CF165" s="48">
        <f t="shared" si="209"/>
        <v>265.45336420759543</v>
      </c>
      <c r="CG165" s="48">
        <f t="shared" si="210"/>
        <v>2655.3886242855037</v>
      </c>
      <c r="CH165" s="87">
        <f t="shared" si="211"/>
        <v>4000.7467525534448</v>
      </c>
      <c r="CI165" s="48">
        <f t="shared" si="136"/>
        <v>1079.9047640603458</v>
      </c>
      <c r="CJ165" s="48">
        <f t="shared" si="212"/>
        <v>2920.8419884930991</v>
      </c>
      <c r="CK165" s="90">
        <f t="shared" si="213"/>
        <v>0.2699257990701624</v>
      </c>
      <c r="CL165" s="88">
        <f t="shared" si="214"/>
        <v>1062.6000986252227</v>
      </c>
      <c r="CM165" s="44">
        <f t="shared" si="215"/>
        <v>265.45336420759531</v>
      </c>
      <c r="CN165" s="44">
        <f t="shared" si="216"/>
        <v>1328.053462832818</v>
      </c>
      <c r="CO165" s="92">
        <f t="shared" si="217"/>
        <v>0.80011846538062759</v>
      </c>
      <c r="CP165" s="88">
        <f t="shared" si="218"/>
        <v>180.15260342958118</v>
      </c>
      <c r="CQ165" s="52">
        <f t="shared" si="219"/>
        <v>3.582782592399234</v>
      </c>
      <c r="CR165" s="52">
        <f t="shared" si="220"/>
        <v>183.73538602198042</v>
      </c>
      <c r="CS165" s="111">
        <f t="shared" si="184"/>
        <v>0.98050031259644987</v>
      </c>
      <c r="CT165" s="88">
        <f t="shared" si="221"/>
        <v>882.44749519564152</v>
      </c>
      <c r="CU165" s="52">
        <f t="shared" si="222"/>
        <v>261.8705816151961</v>
      </c>
      <c r="CV165" s="52">
        <f t="shared" si="223"/>
        <v>1144.3180768108377</v>
      </c>
      <c r="CW165" s="91">
        <f t="shared" si="224"/>
        <v>0.77115577659577172</v>
      </c>
      <c r="CX165" s="88">
        <f t="shared" si="225"/>
        <v>1069.8342950350054</v>
      </c>
      <c r="CY165" s="44">
        <f t="shared" si="226"/>
        <v>147.91192225211839</v>
      </c>
      <c r="CZ165" s="44">
        <f t="shared" si="190"/>
        <v>1217.7462172871237</v>
      </c>
      <c r="DA165" s="122">
        <f t="array" ref="DA165:DB165">CX165:CY165/CZ165</f>
        <v>0.87853633199400594</v>
      </c>
      <c r="DB165" s="122">
        <v>0.12146366800599413</v>
      </c>
      <c r="DC165" s="88">
        <f t="shared" si="119"/>
        <v>10.070469025340344</v>
      </c>
      <c r="DD165" s="44">
        <f t="shared" si="119"/>
        <v>2772.9300662409805</v>
      </c>
      <c r="DE165" s="44">
        <f t="shared" si="191"/>
        <v>2783.0005352663211</v>
      </c>
      <c r="DF165" s="122">
        <f t="array" ref="DF165:DG165">DC165:DD165/DE165</f>
        <v>3.6185652491714823E-3</v>
      </c>
      <c r="DG165" s="122">
        <v>0.99638143475082841</v>
      </c>
      <c r="DH165" s="88">
        <f t="shared" si="152"/>
        <v>1079.9047640603458</v>
      </c>
      <c r="DI165" s="44">
        <f t="shared" si="153"/>
        <v>2920.8419884930991</v>
      </c>
      <c r="DJ165" s="44">
        <f t="shared" si="192"/>
        <v>4000.7467525534448</v>
      </c>
      <c r="DK165" s="122">
        <f t="array" ref="DK165:DL165">DH165:DI165/DJ165</f>
        <v>0.2699257990701624</v>
      </c>
      <c r="DL165" s="122">
        <v>0.73007420092983766</v>
      </c>
      <c r="DM165" s="47"/>
      <c r="DN165" s="47"/>
      <c r="DO165" s="47"/>
      <c r="DP165" s="47"/>
      <c r="DQ165" s="47"/>
      <c r="DR165" s="47"/>
      <c r="DS165" s="47"/>
      <c r="DT165" s="47"/>
      <c r="DU165" s="47"/>
      <c r="DV165" s="47"/>
      <c r="DW165" s="47"/>
      <c r="DX165" s="47"/>
      <c r="DY165" s="47"/>
      <c r="DZ165" s="47"/>
      <c r="EA165" s="47"/>
      <c r="EB165" s="47"/>
      <c r="EC165" s="47"/>
      <c r="ED165" s="47"/>
      <c r="EE165" s="47"/>
      <c r="EF165" s="47"/>
    </row>
    <row r="166" spans="1:136" s="24" customFormat="1" ht="12.75" customHeight="1">
      <c r="A166" s="82">
        <v>1996</v>
      </c>
      <c r="B166" s="83">
        <v>76.275999999999996</v>
      </c>
      <c r="C166" s="83">
        <v>1.4240652367717239</v>
      </c>
      <c r="D166" s="74">
        <v>896.86774172741104</v>
      </c>
      <c r="E166" s="45">
        <v>0</v>
      </c>
      <c r="F166" s="45">
        <v>0</v>
      </c>
      <c r="G166" s="45">
        <v>0</v>
      </c>
      <c r="H166" s="45">
        <v>19.936913314804137</v>
      </c>
      <c r="I166" s="45">
        <v>85.443914206303432</v>
      </c>
      <c r="J166" s="45">
        <v>56.962609470868955</v>
      </c>
      <c r="K166" s="45">
        <v>142.4065236771724</v>
      </c>
      <c r="L166" s="45">
        <v>0</v>
      </c>
      <c r="M166" s="45">
        <v>0</v>
      </c>
      <c r="N166" s="45">
        <v>0</v>
      </c>
      <c r="O166" s="45">
        <v>0.93361716922754223</v>
      </c>
      <c r="P166" s="45">
        <v>8.4025545230478809</v>
      </c>
      <c r="Q166" s="45">
        <v>9.336171692275423</v>
      </c>
      <c r="R166" s="45">
        <v>3.817918899784992</v>
      </c>
      <c r="S166" s="45">
        <v>0</v>
      </c>
      <c r="T166" s="45">
        <v>3.817918899784992</v>
      </c>
      <c r="U166" s="45">
        <v>0</v>
      </c>
      <c r="V166" s="45">
        <v>0.99542160050343498</v>
      </c>
      <c r="W166" s="45">
        <v>0.99542160050343498</v>
      </c>
      <c r="X166" s="45">
        <v>3.9161794011222408</v>
      </c>
      <c r="Y166" s="45">
        <v>7.8323588022444817</v>
      </c>
      <c r="Z166" s="45">
        <v>11.748538203366722</v>
      </c>
      <c r="AA166" s="48">
        <v>41.21244795217369</v>
      </c>
      <c r="AB166" s="48">
        <v>0</v>
      </c>
      <c r="AC166" s="45">
        <v>41.21244795217369</v>
      </c>
      <c r="AD166" s="45">
        <v>0</v>
      </c>
      <c r="AE166" s="45">
        <v>0</v>
      </c>
      <c r="AF166" s="45">
        <v>0</v>
      </c>
      <c r="AG166" s="45">
        <v>0</v>
      </c>
      <c r="AH166" s="45">
        <v>0</v>
      </c>
      <c r="AI166" s="45">
        <v>0</v>
      </c>
      <c r="AJ166" s="45">
        <v>0</v>
      </c>
      <c r="AK166" s="74">
        <v>38.260360716345907</v>
      </c>
      <c r="AL166" s="52">
        <v>6.408293565472758</v>
      </c>
      <c r="AM166" s="45">
        <v>146.23725916408833</v>
      </c>
      <c r="AN166" s="48">
        <v>152.64555272956108</v>
      </c>
      <c r="AO166" s="74">
        <v>14.952684986103101</v>
      </c>
      <c r="AP166" s="45">
        <v>178.72018721485136</v>
      </c>
      <c r="AQ166" s="45">
        <v>193.67287220095443</v>
      </c>
      <c r="AR166" s="45">
        <v>24.894084404006506</v>
      </c>
      <c r="AS166" s="45">
        <v>109.65302323142275</v>
      </c>
      <c r="AT166" s="45">
        <v>134.54710763542926</v>
      </c>
      <c r="AU166" s="45">
        <v>0</v>
      </c>
      <c r="AV166" s="45">
        <v>0</v>
      </c>
      <c r="AW166" s="45">
        <v>0</v>
      </c>
      <c r="AX166" s="48">
        <v>0</v>
      </c>
      <c r="AY166" s="45">
        <v>0</v>
      </c>
      <c r="AZ166" s="45">
        <v>0</v>
      </c>
      <c r="BA166" s="45">
        <v>0</v>
      </c>
      <c r="BB166" s="45">
        <v>0</v>
      </c>
      <c r="BC166" s="45">
        <v>0</v>
      </c>
      <c r="BD166" s="45">
        <v>0</v>
      </c>
      <c r="BE166" s="45">
        <v>0</v>
      </c>
      <c r="BF166" s="45">
        <v>0</v>
      </c>
      <c r="BG166" s="45">
        <v>0</v>
      </c>
      <c r="BH166" s="45">
        <v>0</v>
      </c>
      <c r="BI166" s="45">
        <v>0</v>
      </c>
      <c r="BJ166" s="45">
        <v>0</v>
      </c>
      <c r="BK166" s="45">
        <v>0</v>
      </c>
      <c r="BL166" s="45">
        <v>0</v>
      </c>
      <c r="BM166" s="45">
        <v>0</v>
      </c>
      <c r="BN166" s="48">
        <v>12.816587130945516</v>
      </c>
      <c r="BO166" s="48">
        <v>2452.2403377209089</v>
      </c>
      <c r="BP166" s="45">
        <v>2465.0569248518545</v>
      </c>
      <c r="BQ166" s="45">
        <v>0</v>
      </c>
      <c r="BR166" s="45">
        <v>0</v>
      </c>
      <c r="BS166" s="74">
        <f t="shared" si="196"/>
        <v>1317.227590513399</v>
      </c>
      <c r="BT166" s="45">
        <f t="shared" si="197"/>
        <v>2793.2769046882381</v>
      </c>
      <c r="BU166" s="45">
        <f t="shared" si="198"/>
        <v>4110.5044952016369</v>
      </c>
      <c r="BV166" s="48">
        <f t="shared" si="199"/>
        <v>4110.5044952016378</v>
      </c>
      <c r="BW166" s="87">
        <f t="shared" si="200"/>
        <v>1058.5370262362999</v>
      </c>
      <c r="BX166" s="48">
        <f t="shared" si="201"/>
        <v>258.69056427709899</v>
      </c>
      <c r="BY166" s="48">
        <f t="shared" si="202"/>
        <v>0</v>
      </c>
      <c r="BZ166" s="48">
        <f t="shared" si="203"/>
        <v>1317.2275905133988</v>
      </c>
      <c r="CA166" s="87">
        <f t="shared" si="204"/>
        <v>52.663356521055121</v>
      </c>
      <c r="CB166" s="48">
        <f t="shared" si="205"/>
        <v>178.72018721485136</v>
      </c>
      <c r="CC166" s="48">
        <f t="shared" si="206"/>
        <v>2561.8933609523315</v>
      </c>
      <c r="CD166" s="48">
        <f t="shared" si="207"/>
        <v>2793.2769046882381</v>
      </c>
      <c r="CE166" s="87">
        <f t="shared" si="208"/>
        <v>1111.2003827573551</v>
      </c>
      <c r="CF166" s="48">
        <f t="shared" si="209"/>
        <v>437.41075149195035</v>
      </c>
      <c r="CG166" s="48">
        <f t="shared" si="210"/>
        <v>2561.8933609523315</v>
      </c>
      <c r="CH166" s="87">
        <f t="shared" si="211"/>
        <v>4110.5044952016369</v>
      </c>
      <c r="CI166" s="48">
        <f t="shared" si="136"/>
        <v>1111.2003827573551</v>
      </c>
      <c r="CJ166" s="48">
        <f t="shared" si="212"/>
        <v>2999.3041124442816</v>
      </c>
      <c r="CK166" s="90">
        <f t="shared" si="213"/>
        <v>0.2703318738744856</v>
      </c>
      <c r="CL166" s="88">
        <f t="shared" si="214"/>
        <v>1073.4897112224032</v>
      </c>
      <c r="CM166" s="44">
        <f t="shared" si="215"/>
        <v>437.41075149195012</v>
      </c>
      <c r="CN166" s="44">
        <f t="shared" si="216"/>
        <v>1510.9004627143534</v>
      </c>
      <c r="CO166" s="92">
        <f t="shared" si="217"/>
        <v>0.71049664601588924</v>
      </c>
      <c r="CP166" s="88">
        <f t="shared" si="218"/>
        <v>146.59327547328127</v>
      </c>
      <c r="CQ166" s="52">
        <f t="shared" si="219"/>
        <v>56.962609470868955</v>
      </c>
      <c r="CR166" s="52">
        <f t="shared" si="220"/>
        <v>203.55588494415022</v>
      </c>
      <c r="CS166" s="111">
        <f t="shared" si="184"/>
        <v>0.72016230586259966</v>
      </c>
      <c r="CT166" s="88">
        <f t="shared" si="221"/>
        <v>926.89643574912202</v>
      </c>
      <c r="CU166" s="52">
        <f t="shared" si="222"/>
        <v>380.44814202108114</v>
      </c>
      <c r="CV166" s="52">
        <f t="shared" si="223"/>
        <v>1307.3445777702032</v>
      </c>
      <c r="CW166" s="91">
        <f t="shared" si="224"/>
        <v>0.70899168552030056</v>
      </c>
      <c r="CX166" s="88">
        <f t="shared" si="225"/>
        <v>1091.0418848917091</v>
      </c>
      <c r="CY166" s="44">
        <f t="shared" si="226"/>
        <v>353.16817871938758</v>
      </c>
      <c r="CZ166" s="44">
        <f t="shared" si="190"/>
        <v>1444.2100636110968</v>
      </c>
      <c r="DA166" s="122">
        <f t="array" ref="DA166:DB166">CX166:CY166/CZ166</f>
        <v>0.75545927312241024</v>
      </c>
      <c r="DB166" s="122">
        <v>0.24454072687758965</v>
      </c>
      <c r="DC166" s="88">
        <f t="shared" si="119"/>
        <v>20.158497865646041</v>
      </c>
      <c r="DD166" s="44">
        <f t="shared" si="119"/>
        <v>2646.1359337248941</v>
      </c>
      <c r="DE166" s="44">
        <f t="shared" si="191"/>
        <v>2666.2944315905402</v>
      </c>
      <c r="DF166" s="122">
        <f t="array" ref="DF166:DG166">DC166:DD166/DE166</f>
        <v>7.5604920547430966E-3</v>
      </c>
      <c r="DG166" s="122">
        <v>0.99243950794525693</v>
      </c>
      <c r="DH166" s="88">
        <f t="shared" si="152"/>
        <v>1111.2003827573551</v>
      </c>
      <c r="DI166" s="44">
        <f t="shared" si="153"/>
        <v>2999.3041124442816</v>
      </c>
      <c r="DJ166" s="44">
        <f t="shared" si="192"/>
        <v>4110.5044952016369</v>
      </c>
      <c r="DK166" s="122">
        <f t="array" ref="DK166:DL166">DH166:DI166/DJ166</f>
        <v>0.2703318738744856</v>
      </c>
      <c r="DL166" s="122">
        <v>0.72966812612551435</v>
      </c>
      <c r="DM166" s="47"/>
      <c r="DN166" s="47"/>
      <c r="DO166" s="47"/>
      <c r="DP166" s="47"/>
      <c r="DQ166" s="47"/>
      <c r="DR166" s="47"/>
      <c r="DS166" s="47"/>
      <c r="DT166" s="47"/>
      <c r="DU166" s="47"/>
      <c r="DV166" s="47"/>
      <c r="DW166" s="47"/>
      <c r="DX166" s="47"/>
      <c r="DY166" s="47"/>
      <c r="DZ166" s="47"/>
      <c r="EA166" s="47"/>
      <c r="EB166" s="47"/>
      <c r="EC166" s="47"/>
      <c r="ED166" s="47"/>
      <c r="EE166" s="47"/>
      <c r="EF166" s="47"/>
    </row>
    <row r="167" spans="1:136" s="24" customFormat="1" ht="12.75" customHeight="1">
      <c r="A167" s="82">
        <v>1997</v>
      </c>
      <c r="B167" s="83">
        <v>78.094999999999999</v>
      </c>
      <c r="C167" s="83">
        <v>1.3908957039503169</v>
      </c>
      <c r="D167" s="74">
        <v>862.66133350406551</v>
      </c>
      <c r="E167" s="45">
        <v>0</v>
      </c>
      <c r="F167" s="45">
        <v>0</v>
      </c>
      <c r="G167" s="45">
        <v>0</v>
      </c>
      <c r="H167" s="45">
        <v>17.220679710608874</v>
      </c>
      <c r="I167" s="45">
        <v>83.453742237019014</v>
      </c>
      <c r="J167" s="45">
        <v>55.635828158012679</v>
      </c>
      <c r="K167" s="45">
        <v>139.08957039503167</v>
      </c>
      <c r="L167" s="45">
        <v>0</v>
      </c>
      <c r="M167" s="45">
        <v>0</v>
      </c>
      <c r="N167" s="45">
        <v>0</v>
      </c>
      <c r="O167" s="45">
        <v>0.73188931941865676</v>
      </c>
      <c r="P167" s="45">
        <v>6.5870038747679107</v>
      </c>
      <c r="Q167" s="45">
        <v>7.3188931941865674</v>
      </c>
      <c r="R167" s="45">
        <v>1.3908957039503169</v>
      </c>
      <c r="S167" s="45">
        <v>0</v>
      </c>
      <c r="T167" s="45">
        <v>1.3908957039503169</v>
      </c>
      <c r="U167" s="45">
        <v>0</v>
      </c>
      <c r="V167" s="59">
        <v>0</v>
      </c>
      <c r="W167" s="59">
        <v>0</v>
      </c>
      <c r="X167" s="45">
        <v>2.7817914079006338</v>
      </c>
      <c r="Y167" s="45">
        <v>5.5635828158012677</v>
      </c>
      <c r="Z167" s="45">
        <v>8.3453742237019011</v>
      </c>
      <c r="AA167" s="48">
        <v>40.860343094948462</v>
      </c>
      <c r="AB167" s="48">
        <v>0</v>
      </c>
      <c r="AC167" s="45">
        <v>40.860343094948462</v>
      </c>
      <c r="AD167" s="45">
        <v>0</v>
      </c>
      <c r="AE167" s="45">
        <v>0</v>
      </c>
      <c r="AF167" s="45">
        <v>0</v>
      </c>
      <c r="AG167" s="45">
        <v>0</v>
      </c>
      <c r="AH167" s="45">
        <v>0</v>
      </c>
      <c r="AI167" s="45">
        <v>0</v>
      </c>
      <c r="AJ167" s="45">
        <v>0</v>
      </c>
      <c r="AK167" s="74">
        <v>42.904959779755423</v>
      </c>
      <c r="AL167" s="53">
        <v>0</v>
      </c>
      <c r="AM167" s="45">
        <v>135.3327610986619</v>
      </c>
      <c r="AN167" s="54">
        <v>135.3327610986619</v>
      </c>
      <c r="AO167" s="74">
        <v>27.817914079006339</v>
      </c>
      <c r="AP167" s="45">
        <v>250.36122671105704</v>
      </c>
      <c r="AQ167" s="45">
        <v>278.17914079006334</v>
      </c>
      <c r="AR167" s="45">
        <v>16.726911735706512</v>
      </c>
      <c r="AS167" s="45">
        <v>165.09932005890261</v>
      </c>
      <c r="AT167" s="45">
        <v>181.82623179460913</v>
      </c>
      <c r="AU167" s="45">
        <v>0</v>
      </c>
      <c r="AV167" s="45">
        <v>0</v>
      </c>
      <c r="AW167" s="45">
        <v>0</v>
      </c>
      <c r="AX167" s="48">
        <v>0</v>
      </c>
      <c r="AY167" s="45">
        <v>0</v>
      </c>
      <c r="AZ167" s="45">
        <v>0</v>
      </c>
      <c r="BA167" s="45">
        <v>0</v>
      </c>
      <c r="BB167" s="45">
        <v>20.863435559254754</v>
      </c>
      <c r="BC167" s="45">
        <v>20.863435559254754</v>
      </c>
      <c r="BD167" s="45">
        <v>0</v>
      </c>
      <c r="BE167" s="45">
        <v>0</v>
      </c>
      <c r="BF167" s="45">
        <v>0</v>
      </c>
      <c r="BG167" s="45">
        <v>0</v>
      </c>
      <c r="BH167" s="45">
        <v>0</v>
      </c>
      <c r="BI167" s="45">
        <v>0</v>
      </c>
      <c r="BJ167" s="45">
        <v>0</v>
      </c>
      <c r="BK167" s="45">
        <v>0</v>
      </c>
      <c r="BL167" s="45">
        <v>0</v>
      </c>
      <c r="BM167" s="45">
        <v>0</v>
      </c>
      <c r="BN167" s="48">
        <v>84.844637940969335</v>
      </c>
      <c r="BO167" s="48">
        <v>2324.1867213009796</v>
      </c>
      <c r="BP167" s="45">
        <v>2409.0313592419488</v>
      </c>
      <c r="BQ167" s="45">
        <v>0</v>
      </c>
      <c r="BR167" s="45">
        <v>0</v>
      </c>
      <c r="BS167" s="74">
        <f t="shared" si="196"/>
        <v>1255.1248107049105</v>
      </c>
      <c r="BT167" s="45">
        <f t="shared" si="197"/>
        <v>2889.9001673858761</v>
      </c>
      <c r="BU167" s="45">
        <f t="shared" si="198"/>
        <v>4145.024978090787</v>
      </c>
      <c r="BV167" s="48">
        <f t="shared" si="199"/>
        <v>4145.024978090787</v>
      </c>
      <c r="BW167" s="87">
        <f t="shared" si="200"/>
        <v>1009.1006749779115</v>
      </c>
      <c r="BX167" s="48">
        <f t="shared" si="201"/>
        <v>246.02413572699919</v>
      </c>
      <c r="BY167" s="48">
        <f t="shared" si="202"/>
        <v>0</v>
      </c>
      <c r="BZ167" s="48">
        <f t="shared" si="203"/>
        <v>1255.1248107049107</v>
      </c>
      <c r="CA167" s="87">
        <f t="shared" si="204"/>
        <v>129.38946375568219</v>
      </c>
      <c r="CB167" s="48">
        <f t="shared" si="205"/>
        <v>271.2246622703118</v>
      </c>
      <c r="CC167" s="48">
        <f t="shared" si="206"/>
        <v>2489.2860413598823</v>
      </c>
      <c r="CD167" s="48">
        <f t="shared" si="207"/>
        <v>2889.9001673858766</v>
      </c>
      <c r="CE167" s="87">
        <f t="shared" si="208"/>
        <v>1138.4901387335935</v>
      </c>
      <c r="CF167" s="48">
        <f t="shared" si="209"/>
        <v>517.24879799731093</v>
      </c>
      <c r="CG167" s="48">
        <f t="shared" si="210"/>
        <v>2489.2860413598823</v>
      </c>
      <c r="CH167" s="87">
        <f t="shared" si="211"/>
        <v>4145.024978090787</v>
      </c>
      <c r="CI167" s="48">
        <f t="shared" si="136"/>
        <v>1138.4901387335938</v>
      </c>
      <c r="CJ167" s="48">
        <f t="shared" si="212"/>
        <v>3006.5348393571931</v>
      </c>
      <c r="CK167" s="90">
        <f t="shared" si="213"/>
        <v>0.27466424080705693</v>
      </c>
      <c r="CL167" s="88">
        <f t="shared" si="214"/>
        <v>1036.9185890569179</v>
      </c>
      <c r="CM167" s="44">
        <f t="shared" si="215"/>
        <v>517.2487979973107</v>
      </c>
      <c r="CN167" s="44">
        <f t="shared" si="216"/>
        <v>1554.1673870542286</v>
      </c>
      <c r="CO167" s="92">
        <f t="shared" si="217"/>
        <v>0.6671859142677643</v>
      </c>
      <c r="CP167" s="88">
        <f t="shared" si="218"/>
        <v>141.53476504257634</v>
      </c>
      <c r="CQ167" s="52">
        <f t="shared" si="219"/>
        <v>55.635828158012679</v>
      </c>
      <c r="CR167" s="52">
        <f t="shared" si="220"/>
        <v>197.17059320058902</v>
      </c>
      <c r="CS167" s="111">
        <f t="shared" si="184"/>
        <v>0.7178289761424399</v>
      </c>
      <c r="CT167" s="88">
        <f t="shared" si="221"/>
        <v>895.3838240143416</v>
      </c>
      <c r="CU167" s="52">
        <f t="shared" si="222"/>
        <v>461.61296983929805</v>
      </c>
      <c r="CV167" s="52">
        <f t="shared" si="223"/>
        <v>1356.9967938536397</v>
      </c>
      <c r="CW167" s="91">
        <f t="shared" si="224"/>
        <v>0.65982751622544666</v>
      </c>
      <c r="CX167" s="88">
        <f t="shared" si="225"/>
        <v>1052.9136114732057</v>
      </c>
      <c r="CY167" s="44">
        <f t="shared" si="226"/>
        <v>497.52339330302834</v>
      </c>
      <c r="CZ167" s="44">
        <f t="shared" si="190"/>
        <v>1550.4370047762341</v>
      </c>
      <c r="DA167" s="122">
        <f t="array" ref="DA167:DB167">CX167:CY167/CZ167</f>
        <v>0.67910763754324022</v>
      </c>
      <c r="DB167" s="122">
        <v>0.32089236245675978</v>
      </c>
      <c r="DC167" s="88">
        <f t="shared" si="119"/>
        <v>85.576527260388048</v>
      </c>
      <c r="DD167" s="44">
        <f t="shared" si="119"/>
        <v>2509.0114460541645</v>
      </c>
      <c r="DE167" s="44">
        <f t="shared" si="191"/>
        <v>2594.5879733145525</v>
      </c>
      <c r="DF167" s="122">
        <f t="array" ref="DF167:DG167">DC167:DD167/DE167</f>
        <v>3.2982704051875006E-2</v>
      </c>
      <c r="DG167" s="122">
        <v>0.96701729594812502</v>
      </c>
      <c r="DH167" s="88">
        <f t="shared" si="152"/>
        <v>1138.4901387335938</v>
      </c>
      <c r="DI167" s="44">
        <f t="shared" si="153"/>
        <v>3006.5348393571931</v>
      </c>
      <c r="DJ167" s="44">
        <f t="shared" si="192"/>
        <v>4145.024978090787</v>
      </c>
      <c r="DK167" s="122">
        <f t="array" ref="DK167:DL167">DH167:DI167/DJ167</f>
        <v>0.27466424080705693</v>
      </c>
      <c r="DL167" s="122">
        <v>0.72533575919294302</v>
      </c>
      <c r="DM167" s="47"/>
      <c r="DN167" s="47"/>
      <c r="DO167" s="47"/>
      <c r="DP167" s="47"/>
      <c r="DQ167" s="47"/>
      <c r="DR167" s="47"/>
      <c r="DS167" s="47"/>
      <c r="DT167" s="47"/>
      <c r="DU167" s="47"/>
      <c r="DV167" s="47"/>
      <c r="DW167" s="47"/>
      <c r="DX167" s="47"/>
      <c r="DY167" s="47"/>
      <c r="DZ167" s="47"/>
      <c r="EA167" s="47"/>
      <c r="EB167" s="47"/>
      <c r="EC167" s="47"/>
      <c r="ED167" s="47"/>
      <c r="EE167" s="47"/>
      <c r="EF167" s="47"/>
    </row>
    <row r="168" spans="1:136" s="24" customFormat="1" ht="12.75" customHeight="1">
      <c r="A168" s="82">
        <v>1998</v>
      </c>
      <c r="B168" s="83">
        <v>79.12</v>
      </c>
      <c r="C168" s="83">
        <v>1.3728766430738117</v>
      </c>
      <c r="D168" s="74">
        <v>868.81400055611721</v>
      </c>
      <c r="E168" s="45">
        <v>0</v>
      </c>
      <c r="F168" s="45">
        <v>0</v>
      </c>
      <c r="G168" s="45">
        <v>0</v>
      </c>
      <c r="H168" s="45">
        <v>15.362489635995953</v>
      </c>
      <c r="I168" s="45">
        <v>68.643832153690582</v>
      </c>
      <c r="J168" s="45">
        <v>70.066132355915059</v>
      </c>
      <c r="K168" s="45">
        <v>138.70996450960564</v>
      </c>
      <c r="L168" s="45">
        <v>0</v>
      </c>
      <c r="M168" s="45">
        <v>0</v>
      </c>
      <c r="N168" s="45">
        <v>0</v>
      </c>
      <c r="O168" s="45">
        <v>0.62479616026289175</v>
      </c>
      <c r="P168" s="45">
        <v>5.6231654423660258</v>
      </c>
      <c r="Q168" s="45">
        <v>6.2479616026289166</v>
      </c>
      <c r="R168" s="45">
        <v>1.3728766430738117</v>
      </c>
      <c r="S168" s="45">
        <v>0</v>
      </c>
      <c r="T168" s="45">
        <v>1.3728766430738117</v>
      </c>
      <c r="U168" s="45">
        <v>0</v>
      </c>
      <c r="V168" s="45">
        <v>0</v>
      </c>
      <c r="W168" s="45">
        <v>0</v>
      </c>
      <c r="X168" s="45">
        <v>1.3728766430738117</v>
      </c>
      <c r="Y168" s="45">
        <v>2.7457532861476235</v>
      </c>
      <c r="Z168" s="45">
        <v>4.1186299292214352</v>
      </c>
      <c r="AA168" s="48">
        <v>47.195380358948427</v>
      </c>
      <c r="AB168" s="48">
        <v>0</v>
      </c>
      <c r="AC168" s="45">
        <v>47.195380358948427</v>
      </c>
      <c r="AD168" s="45">
        <v>0</v>
      </c>
      <c r="AE168" s="45">
        <v>0</v>
      </c>
      <c r="AF168" s="45">
        <v>0</v>
      </c>
      <c r="AG168" s="45">
        <v>0</v>
      </c>
      <c r="AH168" s="45">
        <v>0</v>
      </c>
      <c r="AI168" s="45">
        <v>0</v>
      </c>
      <c r="AJ168" s="45">
        <v>0</v>
      </c>
      <c r="AK168" s="74">
        <v>35.694792719919107</v>
      </c>
      <c r="AL168" s="53">
        <v>0</v>
      </c>
      <c r="AM168" s="45">
        <v>31.576162790697673</v>
      </c>
      <c r="AN168" s="54">
        <v>31.576162790697673</v>
      </c>
      <c r="AO168" s="74">
        <v>52.169312436804844</v>
      </c>
      <c r="AP168" s="45">
        <v>222.4060161779575</v>
      </c>
      <c r="AQ168" s="45">
        <v>274.57532861476233</v>
      </c>
      <c r="AR168" s="45">
        <v>24.240882886754296</v>
      </c>
      <c r="AS168" s="45">
        <v>224.6026188068756</v>
      </c>
      <c r="AT168" s="45">
        <v>248.84350169362989</v>
      </c>
      <c r="AU168" s="45">
        <v>0</v>
      </c>
      <c r="AV168" s="45">
        <v>0</v>
      </c>
      <c r="AW168" s="45">
        <v>0</v>
      </c>
      <c r="AX168" s="48">
        <v>0</v>
      </c>
      <c r="AY168" s="45">
        <v>41.18629929221435</v>
      </c>
      <c r="AZ168" s="45">
        <v>41.18629929221435</v>
      </c>
      <c r="BA168" s="45">
        <v>0</v>
      </c>
      <c r="BB168" s="45">
        <v>2.7457532861476235</v>
      </c>
      <c r="BC168" s="45">
        <v>2.7457532861476235</v>
      </c>
      <c r="BD168" s="45">
        <v>0</v>
      </c>
      <c r="BE168" s="45">
        <v>0</v>
      </c>
      <c r="BF168" s="45">
        <v>0</v>
      </c>
      <c r="BG168" s="45">
        <v>0</v>
      </c>
      <c r="BH168" s="45">
        <v>0</v>
      </c>
      <c r="BI168" s="45">
        <v>1.5101643073811928E-2</v>
      </c>
      <c r="BJ168" s="45">
        <v>0</v>
      </c>
      <c r="BK168" s="45">
        <v>0</v>
      </c>
      <c r="BL168" s="45">
        <v>0</v>
      </c>
      <c r="BM168" s="45">
        <v>0</v>
      </c>
      <c r="BN168" s="48">
        <v>72.762462082912023</v>
      </c>
      <c r="BO168" s="48">
        <v>2324.280156723963</v>
      </c>
      <c r="BP168" s="45">
        <v>2397.0426188068755</v>
      </c>
      <c r="BQ168" s="45">
        <v>0</v>
      </c>
      <c r="BR168" s="45">
        <v>0</v>
      </c>
      <c r="BS168" s="74">
        <f t="shared" si="196"/>
        <v>1149.0922587462082</v>
      </c>
      <c r="BT168" s="45">
        <f t="shared" si="197"/>
        <v>2964.4086033367034</v>
      </c>
      <c r="BU168" s="45">
        <f t="shared" si="198"/>
        <v>4113.5008620829121</v>
      </c>
      <c r="BV168" s="48">
        <f t="shared" si="199"/>
        <v>4113.5008620829121</v>
      </c>
      <c r="BW168" s="87">
        <f t="shared" si="200"/>
        <v>1003.3862521511628</v>
      </c>
      <c r="BX168" s="48">
        <f t="shared" si="201"/>
        <v>145.70600659504549</v>
      </c>
      <c r="BY168" s="48">
        <f t="shared" si="202"/>
        <v>0</v>
      </c>
      <c r="BZ168" s="48">
        <f t="shared" si="203"/>
        <v>1149.0922587462082</v>
      </c>
      <c r="CA168" s="87">
        <f t="shared" si="204"/>
        <v>149.17265740647116</v>
      </c>
      <c r="CB168" s="48">
        <f t="shared" si="205"/>
        <v>266.35317039939332</v>
      </c>
      <c r="CC168" s="48">
        <f t="shared" si="206"/>
        <v>2548.8827755308384</v>
      </c>
      <c r="CD168" s="48">
        <f t="shared" si="207"/>
        <v>2964.408603336703</v>
      </c>
      <c r="CE168" s="87">
        <f t="shared" si="208"/>
        <v>1152.558909557634</v>
      </c>
      <c r="CF168" s="48">
        <f t="shared" si="209"/>
        <v>412.05917699443881</v>
      </c>
      <c r="CG168" s="48">
        <f t="shared" si="210"/>
        <v>2548.8827755308384</v>
      </c>
      <c r="CH168" s="87">
        <f t="shared" si="211"/>
        <v>4113.5008620829112</v>
      </c>
      <c r="CI168" s="48">
        <f t="shared" si="136"/>
        <v>1152.5589095576338</v>
      </c>
      <c r="CJ168" s="48">
        <f t="shared" si="212"/>
        <v>2960.9419525252774</v>
      </c>
      <c r="CK168" s="90">
        <f t="shared" si="213"/>
        <v>0.28018929573629026</v>
      </c>
      <c r="CL168" s="88">
        <f t="shared" si="214"/>
        <v>1055.5555645879676</v>
      </c>
      <c r="CM168" s="44">
        <f t="shared" si="215"/>
        <v>412.05917699443899</v>
      </c>
      <c r="CN168" s="44">
        <f t="shared" si="216"/>
        <v>1467.6147415824066</v>
      </c>
      <c r="CO168" s="92">
        <f t="shared" si="217"/>
        <v>0.71923205367223964</v>
      </c>
      <c r="CP168" s="88">
        <f t="shared" si="218"/>
        <v>131.20170214863498</v>
      </c>
      <c r="CQ168" s="52">
        <f t="shared" si="219"/>
        <v>70.066132355915059</v>
      </c>
      <c r="CR168" s="52">
        <f t="shared" si="220"/>
        <v>201.26783450455002</v>
      </c>
      <c r="CS168" s="111">
        <f t="shared" si="184"/>
        <v>0.65187615533106424</v>
      </c>
      <c r="CT168" s="88">
        <f t="shared" si="221"/>
        <v>924.35386243933272</v>
      </c>
      <c r="CU168" s="52">
        <f t="shared" si="222"/>
        <v>341.99304463852394</v>
      </c>
      <c r="CV168" s="52">
        <f t="shared" si="223"/>
        <v>1266.3469070778567</v>
      </c>
      <c r="CW168" s="91">
        <f t="shared" si="224"/>
        <v>0.72993731597000866</v>
      </c>
      <c r="CX168" s="88">
        <f t="shared" si="225"/>
        <v>1079.171651314459</v>
      </c>
      <c r="CY168" s="44">
        <f t="shared" si="226"/>
        <v>563.75257320525782</v>
      </c>
      <c r="CZ168" s="44">
        <f t="shared" ref="CZ168:CZ181" si="227">SUM(CX168:CY168)</f>
        <v>1642.924224519717</v>
      </c>
      <c r="DA168" s="122">
        <f t="array" ref="DA168:DB168">CX168:CY168/CZ168</f>
        <v>0.65686027097807131</v>
      </c>
      <c r="DB168" s="122">
        <v>0.34313972902192857</v>
      </c>
      <c r="DC168" s="88">
        <f t="shared" si="119"/>
        <v>73.387258243174756</v>
      </c>
      <c r="DD168" s="44">
        <f t="shared" si="119"/>
        <v>2397.1893793200197</v>
      </c>
      <c r="DE168" s="44">
        <f t="shared" ref="DE168:DE181" si="228">SUM(DC168:DD168)</f>
        <v>2470.5766375631947</v>
      </c>
      <c r="DF168" s="122">
        <f t="array" ref="DF168:DG168">DC168:DD168/DE168</f>
        <v>2.9704505874207105E-2</v>
      </c>
      <c r="DG168" s="122">
        <v>0.97029549412579286</v>
      </c>
      <c r="DH168" s="88">
        <f t="shared" si="152"/>
        <v>1152.5589095576338</v>
      </c>
      <c r="DI168" s="44">
        <f t="shared" si="153"/>
        <v>2960.9419525252774</v>
      </c>
      <c r="DJ168" s="44">
        <f t="shared" ref="DJ168:DJ181" si="229">SUM(DH168:DI168)</f>
        <v>4113.5008620829112</v>
      </c>
      <c r="DK168" s="122">
        <f t="array" ref="DK168:DL168">DH168:DI168/DJ168</f>
        <v>0.28018929573629026</v>
      </c>
      <c r="DL168" s="122">
        <v>0.71981070426370974</v>
      </c>
      <c r="DM168" s="47"/>
      <c r="DN168" s="47"/>
      <c r="DO168" s="47"/>
      <c r="DP168" s="47"/>
      <c r="DQ168" s="47"/>
      <c r="DR168" s="47"/>
      <c r="DS168" s="47"/>
      <c r="DT168" s="47"/>
      <c r="DU168" s="47"/>
      <c r="DV168" s="47"/>
      <c r="DW168" s="47"/>
      <c r="DX168" s="47"/>
      <c r="DY168" s="47"/>
      <c r="DZ168" s="47"/>
      <c r="EA168" s="47"/>
      <c r="EB168" s="47"/>
      <c r="EC168" s="47"/>
      <c r="ED168" s="47"/>
      <c r="EE168" s="47"/>
      <c r="EF168" s="47"/>
    </row>
    <row r="169" spans="1:136" s="24" customFormat="1" ht="12.75" customHeight="1">
      <c r="A169" s="82">
        <v>1999</v>
      </c>
      <c r="B169" s="83">
        <v>81.188000000000002</v>
      </c>
      <c r="C169" s="83">
        <v>1.3379070798640194</v>
      </c>
      <c r="D169" s="74">
        <v>857.92354961324327</v>
      </c>
      <c r="E169" s="45">
        <v>0</v>
      </c>
      <c r="F169" s="45">
        <v>0</v>
      </c>
      <c r="G169" s="45">
        <v>0</v>
      </c>
      <c r="H169" s="45">
        <v>13.871420604030153</v>
      </c>
      <c r="I169" s="45">
        <v>62.881632753608912</v>
      </c>
      <c r="J169" s="45">
        <v>70.163860989308773</v>
      </c>
      <c r="K169" s="45">
        <v>133.04549374291767</v>
      </c>
      <c r="L169" s="45">
        <v>0</v>
      </c>
      <c r="M169" s="45">
        <v>0</v>
      </c>
      <c r="N169" s="45">
        <v>0</v>
      </c>
      <c r="O169" s="45">
        <v>0.67484033108341135</v>
      </c>
      <c r="P169" s="45">
        <v>6.0735629797507027</v>
      </c>
      <c r="Q169" s="45">
        <v>6.7484033108341137</v>
      </c>
      <c r="R169" s="45">
        <v>1.3379070798640194</v>
      </c>
      <c r="S169" s="45">
        <v>0</v>
      </c>
      <c r="T169" s="45">
        <v>1.3379070798640194</v>
      </c>
      <c r="U169" s="45">
        <v>0</v>
      </c>
      <c r="V169" s="45">
        <v>0</v>
      </c>
      <c r="W169" s="45">
        <v>0</v>
      </c>
      <c r="X169" s="45">
        <v>2.0068606197960293</v>
      </c>
      <c r="Y169" s="45">
        <v>4.0137212395920585</v>
      </c>
      <c r="Z169" s="45">
        <v>6.0205818593880869</v>
      </c>
      <c r="AA169" s="48">
        <v>46.826747795240678</v>
      </c>
      <c r="AB169" s="48">
        <v>0</v>
      </c>
      <c r="AC169" s="45">
        <v>46.826747795240678</v>
      </c>
      <c r="AD169" s="45">
        <v>0</v>
      </c>
      <c r="AE169" s="45">
        <v>0</v>
      </c>
      <c r="AF169" s="45">
        <v>0</v>
      </c>
      <c r="AG169" s="45">
        <v>0</v>
      </c>
      <c r="AH169" s="45">
        <v>0</v>
      </c>
      <c r="AI169" s="45">
        <v>0</v>
      </c>
      <c r="AJ169" s="45">
        <v>0</v>
      </c>
      <c r="AK169" s="74">
        <v>53.516283194560778</v>
      </c>
      <c r="AL169" s="53">
        <v>0</v>
      </c>
      <c r="AM169" s="45">
        <v>14.716977878504213</v>
      </c>
      <c r="AN169" s="54">
        <v>14.716977878504213</v>
      </c>
      <c r="AO169" s="74">
        <v>44.231208060304482</v>
      </c>
      <c r="AP169" s="45">
        <v>188.56462383603488</v>
      </c>
      <c r="AQ169" s="45">
        <v>232.79583189633937</v>
      </c>
      <c r="AR169" s="45">
        <v>17.526582746218654</v>
      </c>
      <c r="AS169" s="45">
        <v>176.60373454205055</v>
      </c>
      <c r="AT169" s="45">
        <v>194.1303172882692</v>
      </c>
      <c r="AU169" s="45">
        <v>0</v>
      </c>
      <c r="AV169" s="45">
        <v>0</v>
      </c>
      <c r="AW169" s="45">
        <v>0</v>
      </c>
      <c r="AX169" s="48">
        <v>0</v>
      </c>
      <c r="AY169" s="45">
        <v>26.758141597280389</v>
      </c>
      <c r="AZ169" s="45">
        <v>26.758141597280389</v>
      </c>
      <c r="BA169" s="45">
        <v>0</v>
      </c>
      <c r="BB169" s="45">
        <v>24.082327437552348</v>
      </c>
      <c r="BC169" s="45">
        <v>24.082327437552348</v>
      </c>
      <c r="BD169" s="45">
        <v>0</v>
      </c>
      <c r="BE169" s="45">
        <v>0</v>
      </c>
      <c r="BF169" s="45">
        <v>0</v>
      </c>
      <c r="BG169" s="45">
        <v>0</v>
      </c>
      <c r="BH169" s="45">
        <v>0</v>
      </c>
      <c r="BI169" s="45">
        <v>0</v>
      </c>
      <c r="BJ169" s="45">
        <v>0</v>
      </c>
      <c r="BK169" s="45">
        <v>0</v>
      </c>
      <c r="BL169" s="45">
        <v>0</v>
      </c>
      <c r="BM169" s="45">
        <v>0</v>
      </c>
      <c r="BN169" s="48">
        <v>74.922796472385087</v>
      </c>
      <c r="BO169" s="48">
        <v>1919.8966596048676</v>
      </c>
      <c r="BP169" s="45">
        <v>1994.8194560772527</v>
      </c>
      <c r="BQ169" s="45">
        <v>0</v>
      </c>
      <c r="BR169" s="45">
        <v>0</v>
      </c>
      <c r="BS169" s="74">
        <f t="shared" si="196"/>
        <v>1134.007365078583</v>
      </c>
      <c r="BT169" s="45">
        <f t="shared" si="197"/>
        <v>2472.5860742966938</v>
      </c>
      <c r="BU169" s="45">
        <f t="shared" si="198"/>
        <v>3606.5934393752768</v>
      </c>
      <c r="BV169" s="48">
        <f t="shared" si="199"/>
        <v>3606.5934393752768</v>
      </c>
      <c r="BW169" s="87">
        <f t="shared" si="200"/>
        <v>985.52295879686642</v>
      </c>
      <c r="BX169" s="48">
        <f t="shared" si="201"/>
        <v>148.48440628171653</v>
      </c>
      <c r="BY169" s="48">
        <f t="shared" si="202"/>
        <v>0</v>
      </c>
      <c r="BZ169" s="48">
        <f t="shared" si="203"/>
        <v>1134.007365078583</v>
      </c>
      <c r="CA169" s="87">
        <f t="shared" si="204"/>
        <v>136.68058727890821</v>
      </c>
      <c r="CB169" s="48">
        <f t="shared" si="205"/>
        <v>239.40509287086763</v>
      </c>
      <c r="CC169" s="48">
        <f t="shared" si="206"/>
        <v>2096.5003941469181</v>
      </c>
      <c r="CD169" s="48">
        <f t="shared" si="207"/>
        <v>2472.5860742966938</v>
      </c>
      <c r="CE169" s="87">
        <f t="shared" si="208"/>
        <v>1122.2035460757747</v>
      </c>
      <c r="CF169" s="48">
        <f t="shared" si="209"/>
        <v>387.88949915258416</v>
      </c>
      <c r="CG169" s="48">
        <f t="shared" si="210"/>
        <v>2096.5003941469181</v>
      </c>
      <c r="CH169" s="87">
        <f t="shared" si="211"/>
        <v>3606.5934393752768</v>
      </c>
      <c r="CI169" s="48">
        <f t="shared" ref="CI169:CI180" si="230">(CI77*C77)/1000</f>
        <v>1122.2035460757747</v>
      </c>
      <c r="CJ169" s="48">
        <f t="shared" si="212"/>
        <v>2484.3898932995021</v>
      </c>
      <c r="CK169" s="90">
        <f t="shared" si="213"/>
        <v>0.3111533265224814</v>
      </c>
      <c r="CL169" s="88">
        <f t="shared" si="214"/>
        <v>1029.754166857171</v>
      </c>
      <c r="CM169" s="44">
        <f t="shared" si="215"/>
        <v>387.88949915258399</v>
      </c>
      <c r="CN169" s="44">
        <f t="shared" si="216"/>
        <v>1417.643666009755</v>
      </c>
      <c r="CO169" s="92">
        <f t="shared" si="217"/>
        <v>0.72638434576131705</v>
      </c>
      <c r="CP169" s="88">
        <f t="shared" si="218"/>
        <v>123.57980115287974</v>
      </c>
      <c r="CQ169" s="52">
        <f t="shared" si="219"/>
        <v>70.163860989308773</v>
      </c>
      <c r="CR169" s="52">
        <f t="shared" si="220"/>
        <v>193.7436621421885</v>
      </c>
      <c r="CS169" s="111">
        <f t="shared" si="184"/>
        <v>0.63785209687109412</v>
      </c>
      <c r="CT169" s="88">
        <f t="shared" si="221"/>
        <v>906.17436570429118</v>
      </c>
      <c r="CU169" s="52">
        <f t="shared" si="222"/>
        <v>317.72563816327522</v>
      </c>
      <c r="CV169" s="52">
        <f t="shared" si="223"/>
        <v>1223.9000038675663</v>
      </c>
      <c r="CW169" s="91">
        <f t="shared" si="224"/>
        <v>0.74039902184880213</v>
      </c>
      <c r="CX169" s="88">
        <f t="shared" si="225"/>
        <v>1046.6059092723062</v>
      </c>
      <c r="CY169" s="44">
        <f t="shared" si="226"/>
        <v>490.18640964181895</v>
      </c>
      <c r="CZ169" s="44">
        <f t="shared" si="227"/>
        <v>1536.7923189141252</v>
      </c>
      <c r="DA169" s="122">
        <f t="array" ref="DA169:DB169">CX169:CY169/CZ169</f>
        <v>0.68103275660033402</v>
      </c>
      <c r="DB169" s="122">
        <v>0.31896724339966603</v>
      </c>
      <c r="DC169" s="88">
        <f t="shared" ref="DC169:DD180" si="231">CI169-CX169</f>
        <v>75.597636803468504</v>
      </c>
      <c r="DD169" s="44">
        <f t="shared" si="231"/>
        <v>1994.2034836576831</v>
      </c>
      <c r="DE169" s="44">
        <f t="shared" si="228"/>
        <v>2069.8011204611516</v>
      </c>
      <c r="DF169" s="122">
        <f t="array" ref="DF169:DG169">DC169:DD169/DE169</f>
        <v>3.6524106618816284E-2</v>
      </c>
      <c r="DG169" s="122">
        <v>0.96347589338118367</v>
      </c>
      <c r="DH169" s="88">
        <f t="shared" ref="DH169:DH181" si="232">CX169+DC169</f>
        <v>1122.2035460757747</v>
      </c>
      <c r="DI169" s="44">
        <f t="shared" ref="DI169:DI181" si="233">CY169+DD169</f>
        <v>2484.3898932995021</v>
      </c>
      <c r="DJ169" s="44">
        <f t="shared" si="229"/>
        <v>3606.5934393752768</v>
      </c>
      <c r="DK169" s="122">
        <f t="array" ref="DK169:DL169">DH169:DI169/DJ169</f>
        <v>0.3111533265224814</v>
      </c>
      <c r="DL169" s="122">
        <v>0.6888466734775186</v>
      </c>
      <c r="DM169" s="47"/>
      <c r="DN169" s="47"/>
      <c r="DO169" s="47"/>
      <c r="DP169" s="47"/>
      <c r="DQ169" s="47"/>
      <c r="DR169" s="47"/>
      <c r="DS169" s="47"/>
      <c r="DT169" s="47"/>
      <c r="DU169" s="47"/>
      <c r="DV169" s="47"/>
      <c r="DW169" s="47"/>
      <c r="DX169" s="47"/>
      <c r="DY169" s="47"/>
      <c r="DZ169" s="47"/>
      <c r="EA169" s="47"/>
      <c r="EB169" s="47"/>
      <c r="EC169" s="47"/>
      <c r="ED169" s="47"/>
      <c r="EE169" s="47"/>
      <c r="EF169" s="47"/>
    </row>
    <row r="170" spans="1:136" s="24" customFormat="1" ht="12.75" customHeight="1">
      <c r="A170" s="82">
        <v>2000</v>
      </c>
      <c r="B170" s="83">
        <v>83.906999999999996</v>
      </c>
      <c r="C170" s="83">
        <v>1.2945523019533531</v>
      </c>
      <c r="D170" s="74">
        <v>855.4556957583992</v>
      </c>
      <c r="E170" s="45">
        <v>0</v>
      </c>
      <c r="F170" s="45">
        <v>0</v>
      </c>
      <c r="G170" s="45">
        <v>0</v>
      </c>
      <c r="H170" s="45">
        <v>13.421918266652364</v>
      </c>
      <c r="I170" s="45">
        <v>60.843958191807602</v>
      </c>
      <c r="J170" s="45">
        <v>67.890206371339687</v>
      </c>
      <c r="K170" s="45">
        <v>128.73416456314729</v>
      </c>
      <c r="L170" s="45">
        <v>0</v>
      </c>
      <c r="M170" s="45">
        <v>0</v>
      </c>
      <c r="N170" s="45">
        <v>0</v>
      </c>
      <c r="O170" s="45">
        <v>1.0356418415626825</v>
      </c>
      <c r="P170" s="45">
        <v>9.3207765740641424</v>
      </c>
      <c r="Q170" s="45">
        <v>10.356418415626825</v>
      </c>
      <c r="R170" s="45">
        <v>1.2945523019533531</v>
      </c>
      <c r="S170" s="45">
        <v>0</v>
      </c>
      <c r="T170" s="45">
        <v>1.2945523019533531</v>
      </c>
      <c r="U170" s="45">
        <v>0</v>
      </c>
      <c r="V170" s="45">
        <v>0</v>
      </c>
      <c r="W170" s="45">
        <v>0</v>
      </c>
      <c r="X170" s="45">
        <v>1.9418284529300296</v>
      </c>
      <c r="Y170" s="45">
        <v>3.8836569058600592</v>
      </c>
      <c r="Z170" s="45">
        <v>5.8254853587900888</v>
      </c>
      <c r="AA170" s="48">
        <v>45.652386928384999</v>
      </c>
      <c r="AB170" s="48">
        <v>0</v>
      </c>
      <c r="AC170" s="45">
        <v>45.652386928384999</v>
      </c>
      <c r="AD170" s="45">
        <v>0</v>
      </c>
      <c r="AE170" s="45">
        <v>0</v>
      </c>
      <c r="AF170" s="45">
        <v>0</v>
      </c>
      <c r="AG170" s="45">
        <v>0</v>
      </c>
      <c r="AH170" s="45">
        <v>0</v>
      </c>
      <c r="AI170" s="45">
        <v>0</v>
      </c>
      <c r="AJ170" s="45">
        <v>0</v>
      </c>
      <c r="AK170" s="74">
        <v>84.145899626967946</v>
      </c>
      <c r="AL170" s="53">
        <v>0</v>
      </c>
      <c r="AM170" s="45">
        <v>5.1782092078134125</v>
      </c>
      <c r="AN170" s="54">
        <v>5.1782092078134125</v>
      </c>
      <c r="AO170" s="74">
        <v>42.797899102577851</v>
      </c>
      <c r="AP170" s="45">
        <v>182.45420143730561</v>
      </c>
      <c r="AQ170" s="45">
        <v>225.25210053988346</v>
      </c>
      <c r="AR170" s="45">
        <v>18.835735993421288</v>
      </c>
      <c r="AS170" s="45">
        <v>187.35926010940685</v>
      </c>
      <c r="AT170" s="45">
        <v>206.19499610282813</v>
      </c>
      <c r="AU170" s="45">
        <v>0</v>
      </c>
      <c r="AV170" s="45">
        <v>0</v>
      </c>
      <c r="AW170" s="45">
        <v>0</v>
      </c>
      <c r="AX170" s="48">
        <v>0</v>
      </c>
      <c r="AY170" s="45">
        <v>0</v>
      </c>
      <c r="AZ170" s="45">
        <v>0</v>
      </c>
      <c r="BA170" s="45">
        <v>0</v>
      </c>
      <c r="BB170" s="45">
        <v>0.32363807548833828</v>
      </c>
      <c r="BC170" s="45">
        <v>0.32363807548833828</v>
      </c>
      <c r="BD170" s="45">
        <v>0</v>
      </c>
      <c r="BE170" s="45">
        <v>0</v>
      </c>
      <c r="BF170" s="45">
        <v>0</v>
      </c>
      <c r="BG170" s="45">
        <v>0</v>
      </c>
      <c r="BH170" s="45">
        <v>0</v>
      </c>
      <c r="BI170" s="45">
        <v>0</v>
      </c>
      <c r="BJ170" s="45">
        <v>0</v>
      </c>
      <c r="BK170" s="45">
        <v>0</v>
      </c>
      <c r="BL170" s="45">
        <v>0</v>
      </c>
      <c r="BM170" s="45">
        <v>0</v>
      </c>
      <c r="BN170" s="48">
        <v>45.309330568367358</v>
      </c>
      <c r="BO170" s="48">
        <v>1909.4646453811959</v>
      </c>
      <c r="BP170" s="45">
        <v>1954.7739759495632</v>
      </c>
      <c r="BQ170" s="45">
        <v>0</v>
      </c>
      <c r="BR170" s="45">
        <v>0</v>
      </c>
      <c r="BS170" s="74">
        <f t="shared" si="196"/>
        <v>1150.0647304277354</v>
      </c>
      <c r="BT170" s="45">
        <f t="shared" si="197"/>
        <v>2386.544710667763</v>
      </c>
      <c r="BU170" s="45">
        <f t="shared" si="198"/>
        <v>3536.6094410954984</v>
      </c>
      <c r="BV170" s="48">
        <f t="shared" si="199"/>
        <v>3536.6094410954984</v>
      </c>
      <c r="BW170" s="87">
        <f t="shared" si="200"/>
        <v>979.64598174169021</v>
      </c>
      <c r="BX170" s="48">
        <f t="shared" si="201"/>
        <v>170.41874868604523</v>
      </c>
      <c r="BY170" s="48">
        <f t="shared" si="202"/>
        <v>0</v>
      </c>
      <c r="BZ170" s="48">
        <f t="shared" si="203"/>
        <v>1150.0647304277354</v>
      </c>
      <c r="CA170" s="87">
        <f t="shared" si="204"/>
        <v>106.9429656643665</v>
      </c>
      <c r="CB170" s="48">
        <f t="shared" si="205"/>
        <v>182.77783951279395</v>
      </c>
      <c r="CC170" s="48">
        <f t="shared" si="206"/>
        <v>2096.8239054906026</v>
      </c>
      <c r="CD170" s="48">
        <f t="shared" si="207"/>
        <v>2386.544710667763</v>
      </c>
      <c r="CE170" s="87">
        <f t="shared" si="208"/>
        <v>1086.5889474060566</v>
      </c>
      <c r="CF170" s="48">
        <f t="shared" si="209"/>
        <v>353.19658819883921</v>
      </c>
      <c r="CG170" s="48">
        <f t="shared" si="210"/>
        <v>2096.8239054906026</v>
      </c>
      <c r="CH170" s="87">
        <f t="shared" si="211"/>
        <v>3536.6094410954984</v>
      </c>
      <c r="CI170" s="48">
        <f t="shared" si="230"/>
        <v>1086.5889474060568</v>
      </c>
      <c r="CJ170" s="48">
        <f t="shared" si="212"/>
        <v>2450.0204936894415</v>
      </c>
      <c r="CK170" s="90">
        <f t="shared" si="213"/>
        <v>0.30724030049229173</v>
      </c>
      <c r="CL170" s="88">
        <f t="shared" si="214"/>
        <v>1022.4438808442681</v>
      </c>
      <c r="CM170" s="44">
        <f t="shared" si="215"/>
        <v>353.19658819883875</v>
      </c>
      <c r="CN170" s="44">
        <f t="shared" si="216"/>
        <v>1375.6404690431068</v>
      </c>
      <c r="CO170" s="92">
        <f t="shared" si="217"/>
        <v>0.74324934737888182</v>
      </c>
      <c r="CP170" s="88">
        <f t="shared" si="218"/>
        <v>119.91826338684497</v>
      </c>
      <c r="CQ170" s="52">
        <f t="shared" si="219"/>
        <v>67.890206371339687</v>
      </c>
      <c r="CR170" s="52">
        <f t="shared" si="220"/>
        <v>187.80846975818466</v>
      </c>
      <c r="CS170" s="111">
        <f t="shared" si="184"/>
        <v>0.63851360666133616</v>
      </c>
      <c r="CT170" s="88">
        <f t="shared" si="221"/>
        <v>902.5256174574231</v>
      </c>
      <c r="CU170" s="52">
        <f t="shared" si="222"/>
        <v>285.30638182749908</v>
      </c>
      <c r="CV170" s="52">
        <f t="shared" si="223"/>
        <v>1187.8319992849222</v>
      </c>
      <c r="CW170" s="91">
        <f t="shared" si="224"/>
        <v>0.75980914641190489</v>
      </c>
      <c r="CX170" s="88">
        <f t="shared" si="225"/>
        <v>1040.2439749961268</v>
      </c>
      <c r="CY170" s="44">
        <f t="shared" si="226"/>
        <v>441.9109628994006</v>
      </c>
      <c r="CZ170" s="44">
        <f t="shared" si="227"/>
        <v>1482.1549378955274</v>
      </c>
      <c r="DA170" s="122">
        <f t="array" ref="DA170:DB170">CX170:CY170/CZ170</f>
        <v>0.70184563597186522</v>
      </c>
      <c r="DB170" s="122">
        <v>0.29815436402813478</v>
      </c>
      <c r="DC170" s="88">
        <f t="shared" si="231"/>
        <v>46.344972409930051</v>
      </c>
      <c r="DD170" s="44">
        <f t="shared" si="231"/>
        <v>2008.1095307900409</v>
      </c>
      <c r="DE170" s="44">
        <f t="shared" si="228"/>
        <v>2054.454503199971</v>
      </c>
      <c r="DF170" s="122">
        <f t="array" ref="DF170:DG170">DC170:DD170/DE170</f>
        <v>2.2558286074354138E-2</v>
      </c>
      <c r="DG170" s="122">
        <v>0.97744171392564583</v>
      </c>
      <c r="DH170" s="88">
        <f t="shared" si="232"/>
        <v>1086.5889474060568</v>
      </c>
      <c r="DI170" s="44">
        <f t="shared" si="233"/>
        <v>2450.0204936894415</v>
      </c>
      <c r="DJ170" s="44">
        <f t="shared" si="229"/>
        <v>3536.6094410954984</v>
      </c>
      <c r="DK170" s="122">
        <f t="array" ref="DK170:DL170">DH170:DI170/DJ170</f>
        <v>0.30724030049229173</v>
      </c>
      <c r="DL170" s="122">
        <v>0.69275969950770822</v>
      </c>
      <c r="DM170" s="47"/>
      <c r="DN170" s="47"/>
      <c r="DO170" s="47"/>
      <c r="DP170" s="47"/>
      <c r="DQ170" s="47"/>
      <c r="DR170" s="47"/>
      <c r="DS170" s="47"/>
      <c r="DT170" s="47"/>
      <c r="DU170" s="47"/>
      <c r="DV170" s="47"/>
      <c r="DW170" s="47"/>
      <c r="DX170" s="47"/>
      <c r="DY170" s="47"/>
      <c r="DZ170" s="47"/>
      <c r="EA170" s="47"/>
      <c r="EB170" s="47"/>
      <c r="EC170" s="47"/>
      <c r="ED170" s="47"/>
      <c r="EE170" s="47"/>
      <c r="EF170" s="47"/>
    </row>
    <row r="171" spans="1:136" s="24" customFormat="1" ht="12.75" customHeight="1">
      <c r="A171" s="82">
        <v>2001</v>
      </c>
      <c r="B171" s="83">
        <v>85.611999999999995</v>
      </c>
      <c r="C171" s="83">
        <v>1.2687707330748026</v>
      </c>
      <c r="D171" s="74">
        <v>904.2440200672803</v>
      </c>
      <c r="E171" s="45">
        <v>0</v>
      </c>
      <c r="F171" s="45">
        <v>0</v>
      </c>
      <c r="G171" s="45">
        <v>0</v>
      </c>
      <c r="H171" s="45">
        <v>13.75854982946316</v>
      </c>
      <c r="I171" s="45">
        <v>56.238262743540623</v>
      </c>
      <c r="J171" s="45">
        <v>69.654244475073583</v>
      </c>
      <c r="K171" s="45">
        <v>125.89250721861421</v>
      </c>
      <c r="L171" s="45">
        <v>0</v>
      </c>
      <c r="M171" s="45">
        <v>0</v>
      </c>
      <c r="N171" s="45">
        <v>0</v>
      </c>
      <c r="O171" s="45">
        <v>1.0150165864598422</v>
      </c>
      <c r="P171" s="45">
        <v>9.135149278138579</v>
      </c>
      <c r="Q171" s="45">
        <v>10.150165864598421</v>
      </c>
      <c r="R171" s="45">
        <v>1.2687707330748026</v>
      </c>
      <c r="S171" s="45">
        <v>0</v>
      </c>
      <c r="T171" s="45">
        <v>1.2687707330748026</v>
      </c>
      <c r="U171" s="45">
        <v>0</v>
      </c>
      <c r="V171" s="45">
        <v>0</v>
      </c>
      <c r="W171" s="45">
        <v>0</v>
      </c>
      <c r="X171" s="45">
        <v>1.2687707330748026</v>
      </c>
      <c r="Y171" s="45">
        <v>2.5375414661496052</v>
      </c>
      <c r="Z171" s="45">
        <v>3.8063121992244078</v>
      </c>
      <c r="AA171" s="48">
        <v>53.190675442694946</v>
      </c>
      <c r="AB171" s="48">
        <v>0</v>
      </c>
      <c r="AC171" s="45">
        <v>53.190675442694946</v>
      </c>
      <c r="AD171" s="45">
        <v>0</v>
      </c>
      <c r="AE171" s="45">
        <v>0</v>
      </c>
      <c r="AF171" s="45">
        <v>0</v>
      </c>
      <c r="AG171" s="45">
        <v>0</v>
      </c>
      <c r="AH171" s="45">
        <v>0</v>
      </c>
      <c r="AI171" s="45">
        <v>0</v>
      </c>
      <c r="AJ171" s="45">
        <v>0</v>
      </c>
      <c r="AK171" s="74">
        <v>48.213287856842499</v>
      </c>
      <c r="AL171" s="53">
        <v>0</v>
      </c>
      <c r="AM171" s="45">
        <v>2.5375414661496052</v>
      </c>
      <c r="AN171" s="54">
        <v>2.5375414661496052</v>
      </c>
      <c r="AO171" s="74">
        <v>48.199331378778673</v>
      </c>
      <c r="AP171" s="45">
        <v>205.48249530439659</v>
      </c>
      <c r="AQ171" s="45">
        <v>253.68182668317525</v>
      </c>
      <c r="AR171" s="45">
        <v>18.111702214642808</v>
      </c>
      <c r="AS171" s="45">
        <v>212.59141772181471</v>
      </c>
      <c r="AT171" s="45">
        <v>230.70311993645751</v>
      </c>
      <c r="AU171" s="45">
        <v>0</v>
      </c>
      <c r="AV171" s="45">
        <v>0</v>
      </c>
      <c r="AW171" s="45">
        <v>0</v>
      </c>
      <c r="AX171" s="48">
        <v>0</v>
      </c>
      <c r="AY171" s="45">
        <v>25.375414661496052</v>
      </c>
      <c r="AZ171" s="45">
        <v>25.375414661496052</v>
      </c>
      <c r="BA171" s="45">
        <v>0</v>
      </c>
      <c r="BB171" s="45">
        <v>38.063121992244078</v>
      </c>
      <c r="BC171" s="45">
        <v>38.063121992244078</v>
      </c>
      <c r="BD171" s="45">
        <v>0</v>
      </c>
      <c r="BE171" s="45">
        <v>0</v>
      </c>
      <c r="BF171" s="45">
        <v>0</v>
      </c>
      <c r="BG171" s="45">
        <v>0</v>
      </c>
      <c r="BH171" s="45">
        <v>35.906211746016908</v>
      </c>
      <c r="BI171" s="45">
        <v>0</v>
      </c>
      <c r="BJ171" s="45">
        <v>0</v>
      </c>
      <c r="BK171" s="45">
        <v>0</v>
      </c>
      <c r="BL171" s="45">
        <v>0</v>
      </c>
      <c r="BM171" s="45">
        <v>0</v>
      </c>
      <c r="BN171" s="48">
        <v>40.600663458393683</v>
      </c>
      <c r="BO171" s="48">
        <v>2060.4836705134794</v>
      </c>
      <c r="BP171" s="45">
        <v>2101.0843339718731</v>
      </c>
      <c r="BQ171" s="45">
        <v>0</v>
      </c>
      <c r="BR171" s="45">
        <v>0</v>
      </c>
      <c r="BS171" s="74">
        <f t="shared" si="196"/>
        <v>1163.0618306779425</v>
      </c>
      <c r="BT171" s="45">
        <f>AQ171+AT171+AW171+AZ171+BC171+BD171+BG171+BH171+BI171+BJ171+BM171+BP171+BQ171+BR171</f>
        <v>2684.8140289912626</v>
      </c>
      <c r="BU171" s="45">
        <f t="shared" si="198"/>
        <v>3847.8758596692051</v>
      </c>
      <c r="BV171" s="48">
        <f t="shared" si="199"/>
        <v>3847.8758596692051</v>
      </c>
      <c r="BW171" s="87">
        <f t="shared" si="200"/>
        <v>1030.9840661355886</v>
      </c>
      <c r="BX171" s="48">
        <f t="shared" si="201"/>
        <v>132.07776454235386</v>
      </c>
      <c r="BY171" s="48">
        <f t="shared" si="202"/>
        <v>0</v>
      </c>
      <c r="BZ171" s="48">
        <f t="shared" si="203"/>
        <v>1163.0618306779425</v>
      </c>
      <c r="CA171" s="87">
        <f t="shared" si="204"/>
        <v>142.81790879783208</v>
      </c>
      <c r="CB171" s="48">
        <f t="shared" si="205"/>
        <v>268.92103195813672</v>
      </c>
      <c r="CC171" s="48">
        <f t="shared" si="206"/>
        <v>2273.0750882352941</v>
      </c>
      <c r="CD171" s="48">
        <f t="shared" si="207"/>
        <v>2684.8140289912626</v>
      </c>
      <c r="CE171" s="87">
        <f t="shared" si="208"/>
        <v>1173.8019749334208</v>
      </c>
      <c r="CF171" s="48">
        <f t="shared" si="209"/>
        <v>400.99879650049058</v>
      </c>
      <c r="CG171" s="48">
        <f t="shared" si="210"/>
        <v>2273.0750882352941</v>
      </c>
      <c r="CH171" s="87">
        <f t="shared" si="211"/>
        <v>3847.8758596692055</v>
      </c>
      <c r="CI171" s="48">
        <f t="shared" si="230"/>
        <v>1173.8019749334205</v>
      </c>
      <c r="CJ171" s="48">
        <f t="shared" si="212"/>
        <v>2674.0738847357852</v>
      </c>
      <c r="CK171" s="90">
        <f t="shared" si="213"/>
        <v>0.30505193455859825</v>
      </c>
      <c r="CL171" s="88">
        <f t="shared" si="214"/>
        <v>1115.0896092603841</v>
      </c>
      <c r="CM171" s="44">
        <f t="shared" si="215"/>
        <v>400.99879650049115</v>
      </c>
      <c r="CN171" s="44">
        <f t="shared" si="216"/>
        <v>1516.0884057608753</v>
      </c>
      <c r="CO171" s="92">
        <f t="shared" si="217"/>
        <v>0.73550434461686753</v>
      </c>
      <c r="CP171" s="88">
        <f t="shared" si="218"/>
        <v>123.18748801569873</v>
      </c>
      <c r="CQ171" s="52">
        <f t="shared" si="219"/>
        <v>69.654244475073583</v>
      </c>
      <c r="CR171" s="52">
        <f t="shared" si="220"/>
        <v>192.8417324907723</v>
      </c>
      <c r="CS171" s="111">
        <f t="shared" si="184"/>
        <v>0.63880098163707066</v>
      </c>
      <c r="CT171" s="88">
        <f t="shared" si="221"/>
        <v>991.90212124468542</v>
      </c>
      <c r="CU171" s="52">
        <f t="shared" si="222"/>
        <v>331.34455202541756</v>
      </c>
      <c r="CV171" s="52">
        <f t="shared" si="223"/>
        <v>1323.246673270103</v>
      </c>
      <c r="CW171" s="91">
        <f t="shared" si="224"/>
        <v>0.74959729072541337</v>
      </c>
      <c r="CX171" s="88">
        <f t="shared" si="225"/>
        <v>1132.1862948885669</v>
      </c>
      <c r="CY171" s="44">
        <f t="shared" si="226"/>
        <v>553.70423562117458</v>
      </c>
      <c r="CZ171" s="44">
        <f t="shared" si="227"/>
        <v>1685.8905305097414</v>
      </c>
      <c r="DA171" s="122">
        <f t="array" ref="DA171:DB171">CX171:CY171/CZ171</f>
        <v>0.67156572410798343</v>
      </c>
      <c r="DB171" s="122">
        <v>0.32843427589201657</v>
      </c>
      <c r="DC171" s="88">
        <f t="shared" si="231"/>
        <v>41.615680044853661</v>
      </c>
      <c r="DD171" s="44">
        <f t="shared" si="231"/>
        <v>2120.3696491146106</v>
      </c>
      <c r="DE171" s="44">
        <f t="shared" si="228"/>
        <v>2161.9853291594645</v>
      </c>
      <c r="DF171" s="122">
        <f t="array" ref="DF171:DG171">DC171:DD171/DE171</f>
        <v>1.9248826291079869E-2</v>
      </c>
      <c r="DG171" s="122">
        <v>0.98075117370892007</v>
      </c>
      <c r="DH171" s="88">
        <f t="shared" si="232"/>
        <v>1173.8019749334205</v>
      </c>
      <c r="DI171" s="44">
        <f t="shared" si="233"/>
        <v>2674.0738847357852</v>
      </c>
      <c r="DJ171" s="44">
        <f t="shared" si="229"/>
        <v>3847.875859669206</v>
      </c>
      <c r="DK171" s="122">
        <f t="array" ref="DK171:DL171">DH171:DI171/DJ171</f>
        <v>0.30505193455859825</v>
      </c>
      <c r="DL171" s="122">
        <v>0.69494806544140175</v>
      </c>
      <c r="DM171" s="47"/>
      <c r="DN171" s="47"/>
      <c r="DO171" s="47"/>
      <c r="DP171" s="47"/>
      <c r="DQ171" s="47"/>
      <c r="DR171" s="47"/>
      <c r="DS171" s="47"/>
      <c r="DT171" s="47"/>
      <c r="DU171" s="47"/>
      <c r="DV171" s="47"/>
      <c r="DW171" s="47"/>
      <c r="DX171" s="47"/>
      <c r="DY171" s="47"/>
      <c r="DZ171" s="47"/>
      <c r="EA171" s="47"/>
      <c r="EB171" s="47"/>
      <c r="EC171" s="47"/>
      <c r="ED171" s="47"/>
      <c r="EE171" s="47"/>
      <c r="EF171" s="47"/>
    </row>
    <row r="172" spans="1:136" s="24" customFormat="1" ht="12.75" customHeight="1">
      <c r="A172" s="82">
        <v>2002</v>
      </c>
      <c r="B172" s="83">
        <v>88.688999999999993</v>
      </c>
      <c r="C172" s="83">
        <v>1.2247516602960908</v>
      </c>
      <c r="D172" s="74">
        <v>953.44957151394203</v>
      </c>
      <c r="E172" s="45">
        <v>0</v>
      </c>
      <c r="F172" s="45">
        <v>0</v>
      </c>
      <c r="G172" s="45">
        <v>0</v>
      </c>
      <c r="H172" s="45">
        <v>13.423278196845157</v>
      </c>
      <c r="I172" s="45">
        <v>55.598826370801341</v>
      </c>
      <c r="J172" s="45">
        <v>74.802932404244046</v>
      </c>
      <c r="K172" s="45">
        <v>130.40175877504538</v>
      </c>
      <c r="L172" s="45">
        <v>8.2058361239838078</v>
      </c>
      <c r="M172" s="45">
        <v>4.0416804789771001</v>
      </c>
      <c r="N172" s="45">
        <v>12.247516602960909</v>
      </c>
      <c r="O172" s="45">
        <v>0.85732616220726354</v>
      </c>
      <c r="P172" s="45">
        <v>7.7159354598653724</v>
      </c>
      <c r="Q172" s="45">
        <v>8.5732616220726356</v>
      </c>
      <c r="R172" s="45">
        <v>1.2247516602960908</v>
      </c>
      <c r="S172" s="45">
        <v>0</v>
      </c>
      <c r="T172" s="45">
        <v>1.2247516602960908</v>
      </c>
      <c r="U172" s="45">
        <v>0</v>
      </c>
      <c r="V172" s="45">
        <v>0</v>
      </c>
      <c r="W172" s="45">
        <v>0</v>
      </c>
      <c r="X172" s="45">
        <v>0</v>
      </c>
      <c r="Y172" s="45">
        <v>0</v>
      </c>
      <c r="Z172" s="45">
        <v>0</v>
      </c>
      <c r="AA172" s="48">
        <v>58.755011399384365</v>
      </c>
      <c r="AB172" s="48">
        <v>0</v>
      </c>
      <c r="AC172" s="45">
        <v>58.755011399384365</v>
      </c>
      <c r="AD172" s="45">
        <v>0</v>
      </c>
      <c r="AE172" s="45">
        <v>0</v>
      </c>
      <c r="AF172" s="45">
        <v>0</v>
      </c>
      <c r="AG172" s="45">
        <v>0</v>
      </c>
      <c r="AH172" s="45">
        <v>0</v>
      </c>
      <c r="AI172" s="45">
        <v>0</v>
      </c>
      <c r="AJ172" s="45">
        <v>0</v>
      </c>
      <c r="AK172" s="74">
        <v>39.192053129474907</v>
      </c>
      <c r="AL172" s="53">
        <v>0</v>
      </c>
      <c r="AM172" s="45">
        <v>1.2247516602960908</v>
      </c>
      <c r="AN172" s="54">
        <v>1.2247516602960908</v>
      </c>
      <c r="AO172" s="74">
        <v>43.51542649032011</v>
      </c>
      <c r="AP172" s="45">
        <v>185.51313398504888</v>
      </c>
      <c r="AQ172" s="45">
        <v>229.02856047536898</v>
      </c>
      <c r="AR172" s="45">
        <v>34.529423558727693</v>
      </c>
      <c r="AS172" s="45">
        <v>345.29668509059746</v>
      </c>
      <c r="AT172" s="45">
        <v>379.82610864932514</v>
      </c>
      <c r="AU172" s="45">
        <v>0</v>
      </c>
      <c r="AV172" s="45">
        <v>0</v>
      </c>
      <c r="AW172" s="45">
        <v>0</v>
      </c>
      <c r="AX172" s="48">
        <v>0</v>
      </c>
      <c r="AY172" s="45">
        <v>14.84399012278862</v>
      </c>
      <c r="AZ172" s="45">
        <v>14.84399012278862</v>
      </c>
      <c r="BA172" s="45">
        <v>0</v>
      </c>
      <c r="BB172" s="45">
        <v>62.083886412069141</v>
      </c>
      <c r="BC172" s="45">
        <v>62.083886412069141</v>
      </c>
      <c r="BD172" s="45">
        <v>0</v>
      </c>
      <c r="BE172" s="45">
        <v>0</v>
      </c>
      <c r="BF172" s="45">
        <v>0</v>
      </c>
      <c r="BG172" s="45">
        <v>0</v>
      </c>
      <c r="BH172" s="45">
        <v>24.495033205921818</v>
      </c>
      <c r="BI172" s="45">
        <v>0</v>
      </c>
      <c r="BJ172" s="45">
        <v>0</v>
      </c>
      <c r="BK172" s="45">
        <v>0</v>
      </c>
      <c r="BL172" s="45">
        <v>0</v>
      </c>
      <c r="BM172" s="45">
        <v>0</v>
      </c>
      <c r="BN172" s="48">
        <v>24.495033205921818</v>
      </c>
      <c r="BO172" s="48">
        <v>2176.3837003461531</v>
      </c>
      <c r="BP172" s="45">
        <v>2200.8787335520756</v>
      </c>
      <c r="BQ172" s="45">
        <v>0</v>
      </c>
      <c r="BR172" s="45">
        <v>6.1237583014804544</v>
      </c>
      <c r="BS172" s="74">
        <f t="shared" si="196"/>
        <v>1218.4919545603175</v>
      </c>
      <c r="BT172" s="45">
        <f t="shared" ref="BT172:BT180" si="234">AQ172+AT172+AW172+AZ172+BC172+BD172+BG172+BH172+BI172+BJ172+BM172+BP172+BQ172+BR172</f>
        <v>2917.2800707190295</v>
      </c>
      <c r="BU172" s="45">
        <f t="shared" si="198"/>
        <v>4135.772025279347</v>
      </c>
      <c r="BV172" s="48">
        <f t="shared" si="199"/>
        <v>4135.7720252793479</v>
      </c>
      <c r="BW172" s="87">
        <f t="shared" si="200"/>
        <v>1091.5146014274601</v>
      </c>
      <c r="BX172" s="48">
        <f t="shared" si="201"/>
        <v>126.97735313285752</v>
      </c>
      <c r="BY172" s="48">
        <f t="shared" si="202"/>
        <v>0</v>
      </c>
      <c r="BZ172" s="48">
        <f t="shared" si="203"/>
        <v>1218.4919545603177</v>
      </c>
      <c r="CA172" s="87">
        <f t="shared" si="204"/>
        <v>127.03491646089142</v>
      </c>
      <c r="CB172" s="48">
        <f t="shared" si="205"/>
        <v>268.56476882138708</v>
      </c>
      <c r="CC172" s="48">
        <f t="shared" si="206"/>
        <v>2521.6803854367504</v>
      </c>
      <c r="CD172" s="48">
        <f t="shared" si="207"/>
        <v>2917.280070719029</v>
      </c>
      <c r="CE172" s="87">
        <f t="shared" si="208"/>
        <v>1218.5495178883516</v>
      </c>
      <c r="CF172" s="48">
        <f t="shared" si="209"/>
        <v>395.54212195424458</v>
      </c>
      <c r="CG172" s="48">
        <f t="shared" si="210"/>
        <v>2521.6803854367504</v>
      </c>
      <c r="CH172" s="87">
        <f t="shared" si="211"/>
        <v>4135.7720252793461</v>
      </c>
      <c r="CI172" s="48">
        <f t="shared" si="230"/>
        <v>1218.5495178883514</v>
      </c>
      <c r="CJ172" s="48">
        <f t="shared" si="212"/>
        <v>2917.2225073909949</v>
      </c>
      <c r="CK172" s="90">
        <f t="shared" si="213"/>
        <v>0.29463652987643724</v>
      </c>
      <c r="CL172" s="88">
        <f t="shared" si="214"/>
        <v>1159.5250611237018</v>
      </c>
      <c r="CM172" s="44">
        <f t="shared" si="215"/>
        <v>395.54212195424452</v>
      </c>
      <c r="CN172" s="44">
        <f t="shared" si="216"/>
        <v>1555.0671830779463</v>
      </c>
      <c r="CO172" s="92">
        <f t="shared" si="217"/>
        <v>0.74564306529101365</v>
      </c>
      <c r="CP172" s="88">
        <f t="shared" si="218"/>
        <v>135.98295209101465</v>
      </c>
      <c r="CQ172" s="52">
        <f t="shared" si="219"/>
        <v>78.844612883221146</v>
      </c>
      <c r="CR172" s="52">
        <f t="shared" si="220"/>
        <v>214.8275649742358</v>
      </c>
      <c r="CS172" s="111">
        <f t="shared" si="184"/>
        <v>0.63298651691798979</v>
      </c>
      <c r="CT172" s="88">
        <f t="shared" si="221"/>
        <v>1023.5421090326871</v>
      </c>
      <c r="CU172" s="52">
        <f t="shared" si="222"/>
        <v>316.69750907102338</v>
      </c>
      <c r="CV172" s="52">
        <f t="shared" si="223"/>
        <v>1340.2396181037104</v>
      </c>
      <c r="CW172" s="91">
        <f t="shared" si="224"/>
        <v>0.76370083021488722</v>
      </c>
      <c r="CX172" s="88">
        <f t="shared" si="225"/>
        <v>1193.1971585202225</v>
      </c>
      <c r="CY172" s="44">
        <f t="shared" si="226"/>
        <v>686.58230849372512</v>
      </c>
      <c r="CZ172" s="44">
        <f t="shared" si="227"/>
        <v>1879.7794670139476</v>
      </c>
      <c r="DA172" s="122">
        <f t="array" ref="DA172:DB172">CX172:CY172/CZ172</f>
        <v>0.63475379929307907</v>
      </c>
      <c r="DB172" s="122">
        <v>0.36524620070692093</v>
      </c>
      <c r="DC172" s="88">
        <f t="shared" si="231"/>
        <v>25.352359368128873</v>
      </c>
      <c r="DD172" s="44">
        <f t="shared" si="231"/>
        <v>2230.6401988972698</v>
      </c>
      <c r="DE172" s="44">
        <f t="shared" si="228"/>
        <v>2255.9925582653987</v>
      </c>
      <c r="DF172" s="122">
        <f t="array" ref="DF172:DG172">DC172:DD172/DE172</f>
        <v>1.1237785016286556E-2</v>
      </c>
      <c r="DG172" s="122">
        <v>0.98876221498371342</v>
      </c>
      <c r="DH172" s="88">
        <f t="shared" si="232"/>
        <v>1218.5495178883514</v>
      </c>
      <c r="DI172" s="44">
        <f t="shared" si="233"/>
        <v>2917.2225073909949</v>
      </c>
      <c r="DJ172" s="44">
        <f t="shared" si="229"/>
        <v>4135.7720252793461</v>
      </c>
      <c r="DK172" s="122">
        <f t="array" ref="DK172:DL172">DH172:DI172/DJ172</f>
        <v>0.29463652987643724</v>
      </c>
      <c r="DL172" s="122">
        <v>0.70536347012356282</v>
      </c>
      <c r="DM172" s="47"/>
      <c r="DN172" s="47"/>
      <c r="DO172" s="47"/>
      <c r="DP172" s="47"/>
      <c r="DQ172" s="47"/>
      <c r="DR172" s="47"/>
      <c r="DS172" s="47"/>
      <c r="DT172" s="47"/>
      <c r="DU172" s="47"/>
      <c r="DV172" s="47"/>
      <c r="DW172" s="47"/>
      <c r="DX172" s="47"/>
      <c r="DY172" s="47"/>
      <c r="DZ172" s="47"/>
      <c r="EA172" s="47"/>
      <c r="EB172" s="47"/>
      <c r="EC172" s="47"/>
      <c r="ED172" s="47"/>
      <c r="EE172" s="47"/>
      <c r="EF172" s="47"/>
    </row>
    <row r="173" spans="1:136" s="24" customFormat="1" ht="12.75" customHeight="1">
      <c r="A173" s="82">
        <v>2003</v>
      </c>
      <c r="B173" s="83">
        <v>91.774000000000001</v>
      </c>
      <c r="C173" s="83">
        <v>1.1835814064985726</v>
      </c>
      <c r="D173" s="74">
        <v>970.11184760389654</v>
      </c>
      <c r="E173" s="45">
        <v>0</v>
      </c>
      <c r="F173" s="45">
        <v>0</v>
      </c>
      <c r="G173" s="45">
        <v>0</v>
      </c>
      <c r="H173" s="45">
        <v>13.166159565890121</v>
      </c>
      <c r="I173" s="45">
        <v>53.519184039052455</v>
      </c>
      <c r="J173" s="45">
        <v>75.828509970144054</v>
      </c>
      <c r="K173" s="45">
        <v>129.34769400919652</v>
      </c>
      <c r="L173" s="45">
        <v>20.245159958158084</v>
      </c>
      <c r="M173" s="45">
        <v>15.031483862531871</v>
      </c>
      <c r="N173" s="45">
        <v>35.276643820689955</v>
      </c>
      <c r="O173" s="45">
        <v>0.71014884389914357</v>
      </c>
      <c r="P173" s="45">
        <v>6.3913395950922922</v>
      </c>
      <c r="Q173" s="45">
        <v>7.101488438991435</v>
      </c>
      <c r="R173" s="45">
        <v>0</v>
      </c>
      <c r="S173" s="45">
        <v>0</v>
      </c>
      <c r="T173" s="45">
        <v>0</v>
      </c>
      <c r="U173" s="45">
        <v>0</v>
      </c>
      <c r="V173" s="45">
        <v>0</v>
      </c>
      <c r="W173" s="45">
        <v>0</v>
      </c>
      <c r="X173" s="45">
        <v>0</v>
      </c>
      <c r="Y173" s="45">
        <v>0</v>
      </c>
      <c r="Z173" s="48">
        <v>0</v>
      </c>
      <c r="AA173" s="48">
        <v>59.970886285876169</v>
      </c>
      <c r="AB173" s="48">
        <v>0</v>
      </c>
      <c r="AC173" s="45">
        <v>59.970886285876169</v>
      </c>
      <c r="AD173" s="45">
        <v>0</v>
      </c>
      <c r="AE173" s="45">
        <v>0</v>
      </c>
      <c r="AF173" s="45">
        <v>0</v>
      </c>
      <c r="AG173" s="45">
        <v>0</v>
      </c>
      <c r="AH173" s="45">
        <v>0</v>
      </c>
      <c r="AI173" s="45">
        <v>0</v>
      </c>
      <c r="AJ173" s="45">
        <v>0</v>
      </c>
      <c r="AK173" s="74">
        <v>55.628326105432912</v>
      </c>
      <c r="AL173" s="53">
        <v>0</v>
      </c>
      <c r="AM173" s="45">
        <v>0</v>
      </c>
      <c r="AN173" s="54">
        <v>0</v>
      </c>
      <c r="AO173" s="74">
        <v>208.49851698738206</v>
      </c>
      <c r="AP173" s="45">
        <v>630.71987929043075</v>
      </c>
      <c r="AQ173" s="45">
        <v>839.21839627781287</v>
      </c>
      <c r="AR173" s="45">
        <v>28.667525246801929</v>
      </c>
      <c r="AS173" s="45">
        <v>337.53492908666942</v>
      </c>
      <c r="AT173" s="45">
        <v>366.20245433347139</v>
      </c>
      <c r="AU173" s="45">
        <v>1.8077548970296597</v>
      </c>
      <c r="AV173" s="45">
        <v>43.386117528711829</v>
      </c>
      <c r="AW173" s="45">
        <v>45.193872425741496</v>
      </c>
      <c r="AX173" s="48">
        <v>8.4768100333427778</v>
      </c>
      <c r="AY173" s="93">
        <v>19.654552836315297</v>
      </c>
      <c r="AZ173" s="93">
        <v>28.131362869658073</v>
      </c>
      <c r="BA173" s="45">
        <v>2.8192909102795998</v>
      </c>
      <c r="BB173" s="45">
        <v>88.929572558676753</v>
      </c>
      <c r="BC173" s="45">
        <v>91.748863468956344</v>
      </c>
      <c r="BD173" s="45">
        <v>16.570139690980017</v>
      </c>
      <c r="BE173" s="45">
        <v>3.9058186414452897E-2</v>
      </c>
      <c r="BF173" s="45">
        <v>0</v>
      </c>
      <c r="BG173" s="45">
        <v>3.9058186414452897E-2</v>
      </c>
      <c r="BH173" s="45">
        <v>23.671628129971449</v>
      </c>
      <c r="BI173" s="45">
        <v>0</v>
      </c>
      <c r="BJ173" s="45">
        <v>0</v>
      </c>
      <c r="BK173" s="45">
        <v>0</v>
      </c>
      <c r="BL173" s="45">
        <v>0</v>
      </c>
      <c r="BM173" s="45">
        <v>0</v>
      </c>
      <c r="BN173" s="48">
        <v>65.096977357421494</v>
      </c>
      <c r="BO173" s="48">
        <v>2100.8569965349666</v>
      </c>
      <c r="BP173" s="45">
        <v>2165.9539738923881</v>
      </c>
      <c r="BQ173" s="45">
        <v>0</v>
      </c>
      <c r="BR173" s="45">
        <v>5.9179070324928622</v>
      </c>
      <c r="BS173" s="74">
        <f t="shared" si="196"/>
        <v>1270.6030458299736</v>
      </c>
      <c r="BT173" s="45">
        <f t="shared" si="234"/>
        <v>3582.6476563078872</v>
      </c>
      <c r="BU173" s="45">
        <f t="shared" si="198"/>
        <v>4853.2507021378606</v>
      </c>
      <c r="BV173" s="48">
        <f t="shared" si="199"/>
        <v>4853.2507021378597</v>
      </c>
      <c r="BW173" s="87">
        <f t="shared" si="200"/>
        <v>1117.7233862967726</v>
      </c>
      <c r="BX173" s="48">
        <f t="shared" si="201"/>
        <v>152.87965953320113</v>
      </c>
      <c r="BY173" s="48">
        <f t="shared" si="202"/>
        <v>0</v>
      </c>
      <c r="BZ173" s="48">
        <f t="shared" si="203"/>
        <v>1270.6030458299738</v>
      </c>
      <c r="CA173" s="87">
        <f t="shared" si="204"/>
        <v>355.64770143962346</v>
      </c>
      <c r="CB173" s="48">
        <f t="shared" si="205"/>
        <v>788.60802924662744</v>
      </c>
      <c r="CC173" s="48">
        <f t="shared" si="206"/>
        <v>2438.3919256216359</v>
      </c>
      <c r="CD173" s="48">
        <f t="shared" si="207"/>
        <v>3582.6476563078868</v>
      </c>
      <c r="CE173" s="87">
        <f t="shared" si="208"/>
        <v>1473.371087736396</v>
      </c>
      <c r="CF173" s="48">
        <f t="shared" si="209"/>
        <v>941.48768877982855</v>
      </c>
      <c r="CG173" s="48">
        <f t="shared" si="210"/>
        <v>2438.3919256216359</v>
      </c>
      <c r="CH173" s="87">
        <f t="shared" si="211"/>
        <v>4853.2507021378606</v>
      </c>
      <c r="CI173" s="48">
        <f t="shared" si="230"/>
        <v>1473.3710877363956</v>
      </c>
      <c r="CJ173" s="48">
        <f t="shared" si="212"/>
        <v>3379.879614401465</v>
      </c>
      <c r="CK173" s="90">
        <f t="shared" si="213"/>
        <v>0.30358437636188351</v>
      </c>
      <c r="CL173" s="88">
        <f t="shared" si="214"/>
        <v>1379.6065851321721</v>
      </c>
      <c r="CM173" s="44">
        <f t="shared" si="215"/>
        <v>941.48768877982911</v>
      </c>
      <c r="CN173" s="44">
        <f t="shared" si="216"/>
        <v>2321.094273912001</v>
      </c>
      <c r="CO173" s="92">
        <f t="shared" si="217"/>
        <v>0.59437766084656529</v>
      </c>
      <c r="CP173" s="88">
        <f t="shared" si="218"/>
        <v>146.90138984897683</v>
      </c>
      <c r="CQ173" s="52">
        <f t="shared" si="219"/>
        <v>90.859993832675926</v>
      </c>
      <c r="CR173" s="52">
        <f t="shared" si="220"/>
        <v>237.76138368165277</v>
      </c>
      <c r="CS173" s="111">
        <f t="shared" si="184"/>
        <v>0.61785218261376018</v>
      </c>
      <c r="CT173" s="88">
        <f t="shared" si="221"/>
        <v>1232.7051952831953</v>
      </c>
      <c r="CU173" s="52">
        <f t="shared" si="222"/>
        <v>850.62769494715315</v>
      </c>
      <c r="CV173" s="52">
        <f t="shared" si="223"/>
        <v>2083.3328902303483</v>
      </c>
      <c r="CW173" s="91">
        <f t="shared" si="224"/>
        <v>0.59169861958397751</v>
      </c>
      <c r="CX173" s="88">
        <f t="shared" si="225"/>
        <v>1390.9938218440952</v>
      </c>
      <c r="CY173" s="44">
        <f t="shared" si="226"/>
        <v>1211.08504513348</v>
      </c>
      <c r="CZ173" s="44">
        <f t="shared" si="227"/>
        <v>2602.0788669775752</v>
      </c>
      <c r="DA173" s="122">
        <f t="array" ref="DA173:DB173">CX173:CY173/CZ173</f>
        <v>0.53457020057958249</v>
      </c>
      <c r="DB173" s="122">
        <v>0.46542979942041746</v>
      </c>
      <c r="DC173" s="88">
        <f t="shared" si="231"/>
        <v>82.377265892300329</v>
      </c>
      <c r="DD173" s="44">
        <f t="shared" si="231"/>
        <v>2168.794569267985</v>
      </c>
      <c r="DE173" s="44">
        <f t="shared" si="228"/>
        <v>2251.1718351602854</v>
      </c>
      <c r="DF173" s="122">
        <f t="array" ref="DF173:DG173">DC173:DD173/DE173</f>
        <v>3.6593059936908368E-2</v>
      </c>
      <c r="DG173" s="122">
        <v>0.96340694006309158</v>
      </c>
      <c r="DH173" s="88">
        <f t="shared" si="232"/>
        <v>1473.3710877363956</v>
      </c>
      <c r="DI173" s="44">
        <f t="shared" si="233"/>
        <v>3379.879614401465</v>
      </c>
      <c r="DJ173" s="44">
        <f t="shared" si="229"/>
        <v>4853.2507021378606</v>
      </c>
      <c r="DK173" s="122">
        <f t="array" ref="DK173:DL173">DH173:DI173/DJ173</f>
        <v>0.30358437636188351</v>
      </c>
      <c r="DL173" s="122">
        <v>0.69641562363811649</v>
      </c>
      <c r="DM173" s="47"/>
      <c r="DN173" s="47"/>
      <c r="DO173" s="47"/>
      <c r="DP173" s="47"/>
      <c r="DQ173" s="47"/>
      <c r="DR173" s="47"/>
      <c r="DS173" s="47"/>
      <c r="DT173" s="47"/>
      <c r="DU173" s="47"/>
      <c r="DV173" s="47"/>
      <c r="DW173" s="47"/>
      <c r="DX173" s="47"/>
      <c r="DY173" s="47"/>
      <c r="DZ173" s="47"/>
      <c r="EA173" s="47"/>
      <c r="EB173" s="47"/>
      <c r="EC173" s="47"/>
      <c r="ED173" s="47"/>
      <c r="EE173" s="47"/>
      <c r="EF173" s="47"/>
    </row>
    <row r="174" spans="1:136" s="24" customFormat="1" ht="12.75" customHeight="1">
      <c r="A174" s="82">
        <v>2004</v>
      </c>
      <c r="B174" s="83">
        <v>96.233999999999995</v>
      </c>
      <c r="C174" s="83">
        <v>1.1287278924288713</v>
      </c>
      <c r="D174" s="74">
        <v>957.29444267098938</v>
      </c>
      <c r="E174" s="45">
        <v>0</v>
      </c>
      <c r="F174" s="45">
        <v>0</v>
      </c>
      <c r="G174" s="45">
        <v>0</v>
      </c>
      <c r="H174" s="45">
        <v>11.851642870503149</v>
      </c>
      <c r="I174" s="45">
        <v>44.882735914541641</v>
      </c>
      <c r="J174" s="45">
        <v>52.737553317954152</v>
      </c>
      <c r="K174" s="45">
        <v>97.620289232495793</v>
      </c>
      <c r="L174" s="45">
        <v>18.670288068665958</v>
      </c>
      <c r="M174" s="45">
        <v>14.772790656109068</v>
      </c>
      <c r="N174" s="45">
        <v>33.443078724775027</v>
      </c>
      <c r="O174" s="45">
        <v>0</v>
      </c>
      <c r="P174" s="45">
        <v>0</v>
      </c>
      <c r="Q174" s="45">
        <v>0</v>
      </c>
      <c r="R174" s="45">
        <v>0</v>
      </c>
      <c r="S174" s="45">
        <v>0</v>
      </c>
      <c r="T174" s="45">
        <v>0</v>
      </c>
      <c r="U174" s="45">
        <v>0</v>
      </c>
      <c r="V174" s="45">
        <v>0</v>
      </c>
      <c r="W174" s="45">
        <v>0</v>
      </c>
      <c r="X174" s="45">
        <v>0</v>
      </c>
      <c r="Y174" s="45">
        <v>0</v>
      </c>
      <c r="Z174" s="48">
        <v>0</v>
      </c>
      <c r="AA174" s="48">
        <v>58.287508365026916</v>
      </c>
      <c r="AB174" s="48">
        <v>0</v>
      </c>
      <c r="AC174" s="45">
        <v>58.287508365026916</v>
      </c>
      <c r="AD174" s="45">
        <v>0</v>
      </c>
      <c r="AE174" s="45">
        <v>0</v>
      </c>
      <c r="AF174" s="45">
        <v>0</v>
      </c>
      <c r="AG174" s="45">
        <v>0</v>
      </c>
      <c r="AH174" s="45">
        <v>0</v>
      </c>
      <c r="AI174" s="45">
        <v>0</v>
      </c>
      <c r="AJ174" s="45">
        <v>0</v>
      </c>
      <c r="AK174" s="74">
        <v>25.960741525864041</v>
      </c>
      <c r="AL174" s="53">
        <v>0</v>
      </c>
      <c r="AM174" s="45">
        <v>0</v>
      </c>
      <c r="AN174" s="54">
        <v>0</v>
      </c>
      <c r="AO174" s="74">
        <v>260.66051838227651</v>
      </c>
      <c r="AP174" s="45">
        <v>852.29227302200877</v>
      </c>
      <c r="AQ174" s="45">
        <v>1112.9527914042856</v>
      </c>
      <c r="AR174" s="45">
        <v>31.107740715339691</v>
      </c>
      <c r="AS174" s="45">
        <v>290.93300045721884</v>
      </c>
      <c r="AT174" s="45">
        <v>322.04074117255857</v>
      </c>
      <c r="AU174" s="45">
        <v>4.5764498144107071</v>
      </c>
      <c r="AV174" s="45">
        <v>109.83479554585696</v>
      </c>
      <c r="AW174" s="45">
        <v>114.41124536026769</v>
      </c>
      <c r="AX174" s="48">
        <v>10.80079720265187</v>
      </c>
      <c r="AY174" s="45">
        <v>31.929454621027912</v>
      </c>
      <c r="AZ174" s="45">
        <v>42.730251823679779</v>
      </c>
      <c r="BA174" s="45">
        <v>4.0069840181224929</v>
      </c>
      <c r="BB174" s="45">
        <v>99.185834819294627</v>
      </c>
      <c r="BC174" s="45">
        <v>103.19281883741714</v>
      </c>
      <c r="BD174" s="45">
        <v>16.208532535278593</v>
      </c>
      <c r="BE174" s="45">
        <v>7.2723938109192181</v>
      </c>
      <c r="BF174" s="45">
        <v>39.505476235010491</v>
      </c>
      <c r="BG174" s="45">
        <v>46.77787004592971</v>
      </c>
      <c r="BH174" s="45">
        <v>22.574557848577424</v>
      </c>
      <c r="BI174" s="45">
        <v>0</v>
      </c>
      <c r="BJ174" s="45">
        <v>0</v>
      </c>
      <c r="BK174" s="45">
        <v>0</v>
      </c>
      <c r="BL174" s="45">
        <v>0</v>
      </c>
      <c r="BM174" s="45">
        <v>0</v>
      </c>
      <c r="BN174" s="48">
        <v>67.723673545732282</v>
      </c>
      <c r="BO174" s="48">
        <v>2020.4229274476797</v>
      </c>
      <c r="BP174" s="45">
        <v>2088.146600993412</v>
      </c>
      <c r="BQ174" s="45">
        <v>0</v>
      </c>
      <c r="BR174" s="45">
        <v>5.643639462144356</v>
      </c>
      <c r="BS174" s="74">
        <f t="shared" si="196"/>
        <v>1184.4577033896544</v>
      </c>
      <c r="BT174" s="45">
        <f t="shared" si="234"/>
        <v>3874.6790494835504</v>
      </c>
      <c r="BU174" s="45">
        <f t="shared" si="198"/>
        <v>5059.1367528732044</v>
      </c>
      <c r="BV174" s="48">
        <f t="shared" si="199"/>
        <v>5059.1367528732053</v>
      </c>
      <c r="BW174" s="87">
        <f t="shared" si="200"/>
        <v>1090.9866178897271</v>
      </c>
      <c r="BX174" s="48">
        <f t="shared" si="201"/>
        <v>93.471085499927256</v>
      </c>
      <c r="BY174" s="48">
        <f t="shared" si="202"/>
        <v>0</v>
      </c>
      <c r="BZ174" s="48">
        <f t="shared" si="203"/>
        <v>1184.4577033896544</v>
      </c>
      <c r="CA174" s="87">
        <f t="shared" si="204"/>
        <v>424.93164787330875</v>
      </c>
      <c r="CB174" s="48">
        <f t="shared" si="205"/>
        <v>1138.3914737053433</v>
      </c>
      <c r="CC174" s="48">
        <f t="shared" si="206"/>
        <v>2311.3559279048986</v>
      </c>
      <c r="CD174" s="48">
        <f t="shared" si="207"/>
        <v>3874.6790494835504</v>
      </c>
      <c r="CE174" s="87">
        <f t="shared" si="208"/>
        <v>1515.9182657630358</v>
      </c>
      <c r="CF174" s="48">
        <f t="shared" si="209"/>
        <v>1231.8625592052706</v>
      </c>
      <c r="CG174" s="48">
        <f t="shared" si="210"/>
        <v>2311.3559279048986</v>
      </c>
      <c r="CH174" s="87">
        <f t="shared" si="211"/>
        <v>5059.1367528732053</v>
      </c>
      <c r="CI174" s="48">
        <f t="shared" si="230"/>
        <v>1515.9182657630361</v>
      </c>
      <c r="CJ174" s="48">
        <f t="shared" si="212"/>
        <v>3543.218487110169</v>
      </c>
      <c r="CK174" s="90">
        <f t="shared" si="213"/>
        <v>0.29963970926504602</v>
      </c>
      <c r="CL174" s="88">
        <f t="shared" si="214"/>
        <v>1417.086851501964</v>
      </c>
      <c r="CM174" s="44">
        <f t="shared" si="215"/>
        <v>1231.8625592052704</v>
      </c>
      <c r="CN174" s="44">
        <f t="shared" si="216"/>
        <v>2648.9494107072342</v>
      </c>
      <c r="CO174" s="92">
        <f t="shared" si="217"/>
        <v>0.53496184025787819</v>
      </c>
      <c r="CP174" s="88">
        <f t="shared" si="218"/>
        <v>133.69217521873767</v>
      </c>
      <c r="CQ174" s="52">
        <f t="shared" si="219"/>
        <v>67.510343974063218</v>
      </c>
      <c r="CR174" s="52">
        <f t="shared" si="220"/>
        <v>201.20251919280088</v>
      </c>
      <c r="CS174" s="111">
        <f t="shared" si="184"/>
        <v>0.66446571223409034</v>
      </c>
      <c r="CT174" s="88">
        <f t="shared" si="221"/>
        <v>1283.3946762832263</v>
      </c>
      <c r="CU174" s="52">
        <f t="shared" si="222"/>
        <v>1164.3522152312071</v>
      </c>
      <c r="CV174" s="52">
        <f t="shared" si="223"/>
        <v>2447.7468915144336</v>
      </c>
      <c r="CW174" s="91">
        <f t="shared" si="224"/>
        <v>0.52431674236104675</v>
      </c>
      <c r="CX174" s="88">
        <f t="shared" si="225"/>
        <v>1431.9860596820251</v>
      </c>
      <c r="CY174" s="44">
        <f t="shared" si="226"/>
        <v>1491.1911786744806</v>
      </c>
      <c r="CZ174" s="44">
        <f t="shared" si="227"/>
        <v>2923.1772383565058</v>
      </c>
      <c r="DA174" s="122">
        <f t="array" ref="DA174:DB174">CX174:CY174/CZ174</f>
        <v>0.48987315613032373</v>
      </c>
      <c r="DB174" s="122">
        <v>0.51012684386967622</v>
      </c>
      <c r="DC174" s="88">
        <f t="shared" si="231"/>
        <v>83.932206081010918</v>
      </c>
      <c r="DD174" s="44">
        <f t="shared" si="231"/>
        <v>2052.0273084356886</v>
      </c>
      <c r="DE174" s="44">
        <f t="shared" si="228"/>
        <v>2135.9595145166995</v>
      </c>
      <c r="DF174" s="122">
        <f t="array" ref="DF174:DG174">DC174:DD174/DE174</f>
        <v>3.9294848760278181E-2</v>
      </c>
      <c r="DG174" s="122">
        <v>0.96070515123972178</v>
      </c>
      <c r="DH174" s="88">
        <f t="shared" si="232"/>
        <v>1515.9182657630361</v>
      </c>
      <c r="DI174" s="44">
        <f t="shared" si="233"/>
        <v>3543.218487110169</v>
      </c>
      <c r="DJ174" s="44">
        <f t="shared" si="229"/>
        <v>5059.1367528732053</v>
      </c>
      <c r="DK174" s="122">
        <f t="array" ref="DK174:DL174">DH174:DI174/DJ174</f>
        <v>0.29963970926504602</v>
      </c>
      <c r="DL174" s="122">
        <v>0.70036029073495398</v>
      </c>
      <c r="DM174" s="47"/>
      <c r="DN174" s="47"/>
      <c r="DO174" s="47"/>
      <c r="DP174" s="47"/>
      <c r="DQ174" s="47"/>
      <c r="DR174" s="47"/>
      <c r="DS174" s="47"/>
      <c r="DT174" s="47"/>
      <c r="DU174" s="47"/>
      <c r="DV174" s="47"/>
      <c r="DW174" s="47"/>
      <c r="DX174" s="47"/>
      <c r="DY174" s="47"/>
      <c r="DZ174" s="47"/>
      <c r="EA174" s="47"/>
      <c r="EB174" s="47"/>
      <c r="EC174" s="47"/>
      <c r="ED174" s="47"/>
      <c r="EE174" s="47"/>
      <c r="EF174" s="47"/>
    </row>
    <row r="175" spans="1:136" s="24" customFormat="1" ht="12.75" customHeight="1">
      <c r="A175" s="82">
        <v>2005</v>
      </c>
      <c r="B175" s="83">
        <v>100</v>
      </c>
      <c r="C175" s="83">
        <v>1.08622</v>
      </c>
      <c r="D175" s="74">
        <v>902.81935653999994</v>
      </c>
      <c r="E175" s="45">
        <v>0</v>
      </c>
      <c r="F175" s="45">
        <v>0</v>
      </c>
      <c r="G175" s="45">
        <v>0</v>
      </c>
      <c r="H175" s="45">
        <v>7.6317817200000002</v>
      </c>
      <c r="I175" s="45">
        <v>37.713558400000004</v>
      </c>
      <c r="J175" s="45">
        <v>43.721441220000003</v>
      </c>
      <c r="K175" s="45">
        <v>81.434999619999999</v>
      </c>
      <c r="L175" s="45">
        <v>16.683252980000002</v>
      </c>
      <c r="M175" s="45">
        <v>12.94882862</v>
      </c>
      <c r="N175" s="45">
        <v>29.632081599999999</v>
      </c>
      <c r="O175" s="45">
        <v>0</v>
      </c>
      <c r="P175" s="45">
        <v>0</v>
      </c>
      <c r="Q175" s="45">
        <v>0</v>
      </c>
      <c r="R175" s="45">
        <v>0</v>
      </c>
      <c r="S175" s="45">
        <v>0</v>
      </c>
      <c r="T175" s="45">
        <v>0</v>
      </c>
      <c r="U175" s="45">
        <v>0</v>
      </c>
      <c r="V175" s="45">
        <v>0</v>
      </c>
      <c r="W175" s="45">
        <v>0</v>
      </c>
      <c r="X175" s="45">
        <v>0</v>
      </c>
      <c r="Y175" s="45">
        <v>0</v>
      </c>
      <c r="Z175" s="48">
        <v>0</v>
      </c>
      <c r="AA175" s="48">
        <v>55.644878159999998</v>
      </c>
      <c r="AB175" s="48">
        <v>0</v>
      </c>
      <c r="AC175" s="45">
        <v>55.644878159999998</v>
      </c>
      <c r="AD175" s="45">
        <v>0</v>
      </c>
      <c r="AE175" s="45">
        <v>0</v>
      </c>
      <c r="AF175" s="45">
        <v>0</v>
      </c>
      <c r="AG175" s="45">
        <v>0</v>
      </c>
      <c r="AH175" s="45">
        <v>0</v>
      </c>
      <c r="AI175" s="45">
        <v>0</v>
      </c>
      <c r="AJ175" s="45">
        <v>0</v>
      </c>
      <c r="AK175" s="74">
        <v>24.983059999999998</v>
      </c>
      <c r="AL175" s="53">
        <v>0</v>
      </c>
      <c r="AM175" s="45">
        <v>0</v>
      </c>
      <c r="AN175" s="54">
        <v>0</v>
      </c>
      <c r="AO175" s="74">
        <v>285.68129109999995</v>
      </c>
      <c r="AP175" s="45">
        <v>883.21960286000001</v>
      </c>
      <c r="AQ175" s="45">
        <v>1168.9008939600001</v>
      </c>
      <c r="AR175" s="45">
        <v>29.548442659999999</v>
      </c>
      <c r="AS175" s="45">
        <v>267.34481127999999</v>
      </c>
      <c r="AT175" s="45">
        <v>296.89325393999997</v>
      </c>
      <c r="AU175" s="45">
        <v>5.579521100800001</v>
      </c>
      <c r="AV175" s="45">
        <v>133.90850641919999</v>
      </c>
      <c r="AW175" s="45">
        <v>139.48802752</v>
      </c>
      <c r="AX175" s="48">
        <v>11.41291354</v>
      </c>
      <c r="AY175" s="45">
        <v>39.639426459999996</v>
      </c>
      <c r="AZ175" s="45">
        <v>51.052339999999994</v>
      </c>
      <c r="BA175" s="45">
        <v>5.9448820600000003</v>
      </c>
      <c r="BB175" s="45">
        <v>84.75448793999999</v>
      </c>
      <c r="BC175" s="45">
        <v>90.699370000000002</v>
      </c>
      <c r="BD175" s="45">
        <v>15.598119199999999</v>
      </c>
      <c r="BE175" s="45">
        <v>8.7945150567999981</v>
      </c>
      <c r="BF175" s="45">
        <v>211.06836136319998</v>
      </c>
      <c r="BG175" s="45">
        <v>219.86287641999999</v>
      </c>
      <c r="BH175" s="45">
        <v>21.724399999999999</v>
      </c>
      <c r="BI175" s="45">
        <v>0</v>
      </c>
      <c r="BJ175" s="45">
        <v>0</v>
      </c>
      <c r="BK175" s="45">
        <v>0</v>
      </c>
      <c r="BL175" s="45">
        <v>0</v>
      </c>
      <c r="BM175" s="45">
        <v>0</v>
      </c>
      <c r="BN175" s="48">
        <v>81.466499999999996</v>
      </c>
      <c r="BO175" s="48">
        <v>1942.1613599999998</v>
      </c>
      <c r="BP175" s="45">
        <v>2023.6278599999998</v>
      </c>
      <c r="BQ175" s="45">
        <v>0</v>
      </c>
      <c r="BR175" s="45">
        <v>5.4310999999999998</v>
      </c>
      <c r="BS175" s="74">
        <f t="shared" si="196"/>
        <v>1102.14615764</v>
      </c>
      <c r="BT175" s="45">
        <f t="shared" si="234"/>
        <v>4033.2782410399996</v>
      </c>
      <c r="BU175" s="45">
        <f t="shared" si="198"/>
        <v>5135.4243986799993</v>
      </c>
      <c r="BV175" s="48">
        <f t="shared" si="199"/>
        <v>5135.4243986799993</v>
      </c>
      <c r="BW175" s="87">
        <f t="shared" si="200"/>
        <v>1020.4928278</v>
      </c>
      <c r="BX175" s="48">
        <f t="shared" si="201"/>
        <v>81.653329839999998</v>
      </c>
      <c r="BY175" s="48">
        <f t="shared" si="202"/>
        <v>0</v>
      </c>
      <c r="BZ175" s="48">
        <f t="shared" si="203"/>
        <v>1102.14615764</v>
      </c>
      <c r="CA175" s="87">
        <f t="shared" si="204"/>
        <v>465.75058471759985</v>
      </c>
      <c r="CB175" s="48">
        <f t="shared" si="205"/>
        <v>1358.0214850423999</v>
      </c>
      <c r="CC175" s="48">
        <f t="shared" si="206"/>
        <v>2209.5061712799998</v>
      </c>
      <c r="CD175" s="48">
        <f t="shared" si="207"/>
        <v>4033.2782410399996</v>
      </c>
      <c r="CE175" s="87">
        <f t="shared" si="208"/>
        <v>1486.2434125175998</v>
      </c>
      <c r="CF175" s="48">
        <f t="shared" si="209"/>
        <v>1439.6748148823999</v>
      </c>
      <c r="CG175" s="48">
        <f t="shared" si="210"/>
        <v>2209.5061712799998</v>
      </c>
      <c r="CH175" s="87">
        <f t="shared" si="211"/>
        <v>5135.4243986799993</v>
      </c>
      <c r="CI175" s="48">
        <f t="shared" si="230"/>
        <v>1486.2434125176001</v>
      </c>
      <c r="CJ175" s="48">
        <f t="shared" si="212"/>
        <v>3649.1809861623992</v>
      </c>
      <c r="CK175" s="90">
        <f t="shared" si="213"/>
        <v>0.28941004620759708</v>
      </c>
      <c r="CL175" s="88">
        <f t="shared" si="214"/>
        <v>1375.2284698576</v>
      </c>
      <c r="CM175" s="44">
        <f t="shared" si="215"/>
        <v>1439.6748148823992</v>
      </c>
      <c r="CN175" s="44">
        <f t="shared" si="216"/>
        <v>2814.9032847399994</v>
      </c>
      <c r="CO175" s="92">
        <f t="shared" si="217"/>
        <v>0.48855265376715207</v>
      </c>
      <c r="CP175" s="88">
        <f t="shared" si="218"/>
        <v>117.67347126000001</v>
      </c>
      <c r="CQ175" s="52">
        <f t="shared" si="219"/>
        <v>56.670269840000003</v>
      </c>
      <c r="CR175" s="52">
        <f t="shared" si="220"/>
        <v>174.34374110000002</v>
      </c>
      <c r="CS175" s="111">
        <f t="shared" si="184"/>
        <v>0.67495093610790946</v>
      </c>
      <c r="CT175" s="88">
        <f t="shared" si="221"/>
        <v>1257.5549985975999</v>
      </c>
      <c r="CU175" s="52">
        <f t="shared" si="222"/>
        <v>1383.0045450423993</v>
      </c>
      <c r="CV175" s="52">
        <f t="shared" si="223"/>
        <v>2640.559543639999</v>
      </c>
      <c r="CW175" s="91">
        <f t="shared" si="224"/>
        <v>0.47624565089869786</v>
      </c>
      <c r="CX175" s="88">
        <f t="shared" si="225"/>
        <v>1389.1787933176004</v>
      </c>
      <c r="CY175" s="44">
        <f t="shared" si="226"/>
        <v>1676.6054661624</v>
      </c>
      <c r="CZ175" s="44">
        <f t="shared" si="227"/>
        <v>3065.7842594800004</v>
      </c>
      <c r="DA175" s="122">
        <f t="array" ref="DA175:DB175">CX175:CY175/CZ175</f>
        <v>0.45312346719179269</v>
      </c>
      <c r="DB175" s="122">
        <v>0.54687653280820736</v>
      </c>
      <c r="DC175" s="88">
        <f t="shared" si="231"/>
        <v>97.064619199999697</v>
      </c>
      <c r="DD175" s="44">
        <f t="shared" si="231"/>
        <v>1972.5755199999992</v>
      </c>
      <c r="DE175" s="44">
        <f t="shared" si="228"/>
        <v>2069.6401391999989</v>
      </c>
      <c r="DF175" s="122">
        <f t="array" ref="DF175:DG175">DC175:DD175/DE175</f>
        <v>4.6899273628080662E-2</v>
      </c>
      <c r="DG175" s="122">
        <v>0.95310072637191934</v>
      </c>
      <c r="DH175" s="88">
        <f t="shared" si="232"/>
        <v>1486.2434125176001</v>
      </c>
      <c r="DI175" s="44">
        <f t="shared" si="233"/>
        <v>3649.1809861623992</v>
      </c>
      <c r="DJ175" s="44">
        <f t="shared" si="229"/>
        <v>5135.4243986799993</v>
      </c>
      <c r="DK175" s="122">
        <f t="array" ref="DK175:DL175">DH175:DI175/DJ175</f>
        <v>0.28941004620759708</v>
      </c>
      <c r="DL175" s="122">
        <v>0.71058995379240286</v>
      </c>
      <c r="DM175" s="47"/>
      <c r="DN175" s="47"/>
      <c r="DO175" s="47"/>
      <c r="DP175" s="47"/>
      <c r="DQ175" s="47"/>
      <c r="DR175" s="47"/>
      <c r="DS175" s="47"/>
      <c r="DT175" s="47"/>
      <c r="DU175" s="47"/>
      <c r="DV175" s="47"/>
      <c r="DW175" s="47"/>
      <c r="DX175" s="47"/>
      <c r="DY175" s="47"/>
      <c r="DZ175" s="47"/>
      <c r="EA175" s="47"/>
      <c r="EB175" s="47"/>
      <c r="EC175" s="47"/>
      <c r="ED175" s="47"/>
      <c r="EE175" s="47"/>
      <c r="EF175" s="47"/>
    </row>
    <row r="176" spans="1:136" s="24" customFormat="1" ht="12.75" customHeight="1">
      <c r="A176" s="82">
        <v>2006</v>
      </c>
      <c r="B176" s="83">
        <v>103.468</v>
      </c>
      <c r="C176" s="83">
        <v>1.0498125024162059</v>
      </c>
      <c r="D176" s="74">
        <v>884.16888653496733</v>
      </c>
      <c r="E176" s="45">
        <v>0</v>
      </c>
      <c r="F176" s="45">
        <v>0</v>
      </c>
      <c r="G176" s="45">
        <v>0</v>
      </c>
      <c r="H176" s="45">
        <v>6.386009452197781</v>
      </c>
      <c r="I176" s="45">
        <v>31.179431321761317</v>
      </c>
      <c r="J176" s="45">
        <v>46.769146982641978</v>
      </c>
      <c r="K176" s="45">
        <v>77.948578304403284</v>
      </c>
      <c r="L176" s="45">
        <v>14.627037596164998</v>
      </c>
      <c r="M176" s="45">
        <v>18.506094792592879</v>
      </c>
      <c r="N176" s="45">
        <v>33.133132388757879</v>
      </c>
      <c r="O176" s="45">
        <v>0</v>
      </c>
      <c r="P176" s="45">
        <v>0</v>
      </c>
      <c r="Q176" s="45">
        <v>0</v>
      </c>
      <c r="R176" s="45">
        <v>0</v>
      </c>
      <c r="S176" s="45">
        <v>0</v>
      </c>
      <c r="T176" s="45">
        <v>0</v>
      </c>
      <c r="U176" s="45">
        <v>0</v>
      </c>
      <c r="V176" s="45">
        <v>0</v>
      </c>
      <c r="W176" s="45">
        <v>0</v>
      </c>
      <c r="X176" s="45">
        <v>0</v>
      </c>
      <c r="Y176" s="45">
        <v>0</v>
      </c>
      <c r="Z176" s="48">
        <v>0</v>
      </c>
      <c r="AA176" s="48">
        <v>52.4906251208103</v>
      </c>
      <c r="AB176" s="48">
        <v>0</v>
      </c>
      <c r="AC176" s="45">
        <v>52.4906251208103</v>
      </c>
      <c r="AD176" s="45">
        <v>0</v>
      </c>
      <c r="AE176" s="45">
        <v>0</v>
      </c>
      <c r="AF176" s="45">
        <v>0</v>
      </c>
      <c r="AG176" s="45">
        <v>0</v>
      </c>
      <c r="AH176" s="45">
        <v>0</v>
      </c>
      <c r="AI176" s="45">
        <v>0</v>
      </c>
      <c r="AJ176" s="45">
        <v>0</v>
      </c>
      <c r="AK176" s="74">
        <v>170.06962539142535</v>
      </c>
      <c r="AL176" s="53">
        <v>0</v>
      </c>
      <c r="AM176" s="45">
        <v>0</v>
      </c>
      <c r="AN176" s="54">
        <v>0</v>
      </c>
      <c r="AO176" s="74">
        <v>275.69733967390886</v>
      </c>
      <c r="AP176" s="45">
        <v>833.02854075288974</v>
      </c>
      <c r="AQ176" s="45">
        <v>1108.7258804267985</v>
      </c>
      <c r="AR176" s="45">
        <v>13.205591467893456</v>
      </c>
      <c r="AS176" s="45">
        <v>187.34429011868403</v>
      </c>
      <c r="AT176" s="45">
        <v>200.54988158657747</v>
      </c>
      <c r="AU176" s="45">
        <v>1.4906917609309158</v>
      </c>
      <c r="AV176" s="45">
        <v>35.776602262341974</v>
      </c>
      <c r="AW176" s="45">
        <v>37.267294023272896</v>
      </c>
      <c r="AX176" s="48">
        <v>11.013069604534737</v>
      </c>
      <c r="AY176" s="45">
        <v>34.128867999362122</v>
      </c>
      <c r="AZ176" s="45">
        <v>45.141937603896857</v>
      </c>
      <c r="BA176" s="45">
        <v>0</v>
      </c>
      <c r="BB176" s="45">
        <v>77.141272490045225</v>
      </c>
      <c r="BC176" s="45">
        <v>77.141272490045225</v>
      </c>
      <c r="BD176" s="45">
        <v>0</v>
      </c>
      <c r="BE176" s="45">
        <v>10.801310874859858</v>
      </c>
      <c r="BF176" s="45">
        <v>259.23146099663666</v>
      </c>
      <c r="BG176" s="45">
        <v>270.03277187149649</v>
      </c>
      <c r="BH176" s="45">
        <v>20.996250048324121</v>
      </c>
      <c r="BI176" s="45">
        <v>0</v>
      </c>
      <c r="BJ176" s="45">
        <v>0</v>
      </c>
      <c r="BK176" s="48">
        <v>0.13017675029960951</v>
      </c>
      <c r="BL176" s="48">
        <v>2.4681091931805001</v>
      </c>
      <c r="BM176" s="46">
        <v>2.5982859434801098</v>
      </c>
      <c r="BN176" s="48">
        <v>83.985000193296486</v>
      </c>
      <c r="BO176" s="48">
        <v>1909.6089418950787</v>
      </c>
      <c r="BP176" s="45">
        <v>1993.5939420883751</v>
      </c>
      <c r="BQ176" s="45">
        <v>0</v>
      </c>
      <c r="BR176" s="45">
        <v>5.2490625120810304</v>
      </c>
      <c r="BS176" s="74">
        <f t="shared" si="196"/>
        <v>1224.1968571925618</v>
      </c>
      <c r="BT176" s="45">
        <f t="shared" si="234"/>
        <v>3761.2965785943475</v>
      </c>
      <c r="BU176" s="45">
        <f t="shared" si="198"/>
        <v>4985.4934357869097</v>
      </c>
      <c r="BV176" s="48">
        <f t="shared" si="199"/>
        <v>4985.4934357869097</v>
      </c>
      <c r="BW176" s="87">
        <f t="shared" si="200"/>
        <v>988.85199002590161</v>
      </c>
      <c r="BX176" s="48">
        <f t="shared" si="201"/>
        <v>235.34486716666021</v>
      </c>
      <c r="BY176" s="48">
        <f t="shared" si="202"/>
        <v>0</v>
      </c>
      <c r="BZ176" s="48">
        <f t="shared" si="203"/>
        <v>1224.1968571925618</v>
      </c>
      <c r="CA176" s="87">
        <f t="shared" si="204"/>
        <v>417.31943037404801</v>
      </c>
      <c r="CB176" s="48">
        <f t="shared" si="205"/>
        <v>1247.0239162065373</v>
      </c>
      <c r="CC176" s="48">
        <f t="shared" si="206"/>
        <v>2096.9532320137628</v>
      </c>
      <c r="CD176" s="48">
        <f t="shared" si="207"/>
        <v>3761.2965785943479</v>
      </c>
      <c r="CE176" s="87">
        <f t="shared" si="208"/>
        <v>1406.1714203999495</v>
      </c>
      <c r="CF176" s="48">
        <f t="shared" si="209"/>
        <v>1482.3687833731974</v>
      </c>
      <c r="CG176" s="48">
        <f t="shared" si="210"/>
        <v>2096.9532320137628</v>
      </c>
      <c r="CH176" s="87">
        <f t="shared" si="211"/>
        <v>4985.4934357869097</v>
      </c>
      <c r="CI176" s="48">
        <f t="shared" si="230"/>
        <v>1406.1714203999497</v>
      </c>
      <c r="CJ176" s="48">
        <f t="shared" si="212"/>
        <v>3579.3220153869597</v>
      </c>
      <c r="CK176" s="90">
        <f t="shared" si="213"/>
        <v>0.28205260693077211</v>
      </c>
      <c r="CL176" s="88">
        <f t="shared" si="214"/>
        <v>1308.9808287387598</v>
      </c>
      <c r="CM176" s="44">
        <f t="shared" si="215"/>
        <v>1482.3687833731969</v>
      </c>
      <c r="CN176" s="44">
        <f t="shared" si="216"/>
        <v>2791.349612111957</v>
      </c>
      <c r="CO176" s="92">
        <f t="shared" si="217"/>
        <v>0.46894191363882026</v>
      </c>
      <c r="CP176" s="88">
        <f t="shared" si="218"/>
        <v>104.6831034909344</v>
      </c>
      <c r="CQ176" s="52">
        <f t="shared" si="219"/>
        <v>65.275241775234861</v>
      </c>
      <c r="CR176" s="52">
        <f t="shared" si="220"/>
        <v>169.95834526616926</v>
      </c>
      <c r="CS176" s="111">
        <f t="shared" si="184"/>
        <v>0.61593388266396532</v>
      </c>
      <c r="CT176" s="88">
        <f t="shared" si="221"/>
        <v>1204.2977252478254</v>
      </c>
      <c r="CU176" s="52">
        <f t="shared" si="222"/>
        <v>1417.093541597962</v>
      </c>
      <c r="CV176" s="52">
        <f t="shared" si="223"/>
        <v>2621.3912668457874</v>
      </c>
      <c r="CW176" s="91">
        <f t="shared" si="224"/>
        <v>0.45941166451542637</v>
      </c>
      <c r="CX176" s="88">
        <f t="shared" si="225"/>
        <v>1322.1864202066533</v>
      </c>
      <c r="CY176" s="44">
        <f t="shared" si="226"/>
        <v>1494.3943855883751</v>
      </c>
      <c r="CZ176" s="44">
        <f t="shared" si="227"/>
        <v>2816.5808057950285</v>
      </c>
      <c r="DA176" s="122">
        <f t="array" ref="DA176:DB176">CX176:CY176/CZ176</f>
        <v>0.4694296068077633</v>
      </c>
      <c r="DB176" s="122">
        <v>0.53057039319223676</v>
      </c>
      <c r="DC176" s="88">
        <f t="shared" si="231"/>
        <v>83.985000193296401</v>
      </c>
      <c r="DD176" s="44">
        <f t="shared" si="231"/>
        <v>2084.9276297985843</v>
      </c>
      <c r="DE176" s="44">
        <f t="shared" si="228"/>
        <v>2168.9126299918807</v>
      </c>
      <c r="DF176" s="122">
        <f t="array" ref="DF176:DG176">DC176:DD176/DE176</f>
        <v>3.8722168441432697E-2</v>
      </c>
      <c r="DG176" s="122">
        <v>0.96127783155856728</v>
      </c>
      <c r="DH176" s="88">
        <f t="shared" si="232"/>
        <v>1406.1714203999497</v>
      </c>
      <c r="DI176" s="44">
        <f t="shared" si="233"/>
        <v>3579.3220153869597</v>
      </c>
      <c r="DJ176" s="44">
        <f t="shared" si="229"/>
        <v>4985.4934357869097</v>
      </c>
      <c r="DK176" s="122">
        <f t="array" ref="DK176:DL176">DH176:DI176/DJ176</f>
        <v>0.28205260693077211</v>
      </c>
      <c r="DL176" s="122">
        <v>0.71794739306922783</v>
      </c>
      <c r="DM176" s="47"/>
      <c r="DN176" s="47"/>
      <c r="DO176" s="47"/>
      <c r="DP176" s="47"/>
      <c r="DQ176" s="47"/>
      <c r="DR176" s="47"/>
      <c r="DS176" s="47"/>
      <c r="DT176" s="47"/>
      <c r="DU176" s="47"/>
      <c r="DV176" s="47"/>
      <c r="DW176" s="47"/>
      <c r="DX176" s="47"/>
      <c r="DY176" s="47"/>
      <c r="DZ176" s="47"/>
      <c r="EA176" s="47"/>
      <c r="EB176" s="47"/>
      <c r="EC176" s="47"/>
      <c r="ED176" s="47"/>
      <c r="EE176" s="47"/>
      <c r="EF176" s="47"/>
    </row>
    <row r="177" spans="1:136" s="24" customFormat="1" ht="12.75" customHeight="1">
      <c r="A177" s="82">
        <v>2007</v>
      </c>
      <c r="B177" s="83">
        <v>106.672</v>
      </c>
      <c r="C177" s="83">
        <v>1.0182803359832009</v>
      </c>
      <c r="D177" s="74">
        <v>842.11376473676319</v>
      </c>
      <c r="E177" s="45">
        <v>0</v>
      </c>
      <c r="F177" s="45">
        <v>0</v>
      </c>
      <c r="G177" s="45">
        <v>0</v>
      </c>
      <c r="H177" s="45">
        <v>6.166705714714265</v>
      </c>
      <c r="I177" s="45">
        <v>19.958294585270739</v>
      </c>
      <c r="J177" s="45">
        <v>20.263778686065695</v>
      </c>
      <c r="K177" s="45">
        <v>40.222073271336434</v>
      </c>
      <c r="L177" s="45">
        <v>18.461422491375433</v>
      </c>
      <c r="M177" s="45">
        <v>17.356588326833659</v>
      </c>
      <c r="N177" s="45">
        <v>35.818010818209089</v>
      </c>
      <c r="O177" s="45">
        <v>0</v>
      </c>
      <c r="P177" s="45">
        <v>0</v>
      </c>
      <c r="Q177" s="45">
        <v>0</v>
      </c>
      <c r="R177" s="45">
        <v>0</v>
      </c>
      <c r="S177" s="45">
        <v>0</v>
      </c>
      <c r="T177" s="45">
        <v>0</v>
      </c>
      <c r="U177" s="45">
        <v>0</v>
      </c>
      <c r="V177" s="45">
        <v>0</v>
      </c>
      <c r="W177" s="45">
        <v>0</v>
      </c>
      <c r="X177" s="45">
        <v>0</v>
      </c>
      <c r="Y177" s="45">
        <v>0</v>
      </c>
      <c r="Z177" s="45">
        <v>0</v>
      </c>
      <c r="AA177" s="48">
        <v>52.021905804709768</v>
      </c>
      <c r="AB177" s="48">
        <v>0</v>
      </c>
      <c r="AC177" s="45">
        <v>52.021905804709768</v>
      </c>
      <c r="AD177" s="45">
        <v>0</v>
      </c>
      <c r="AE177" s="45">
        <v>0</v>
      </c>
      <c r="AF177" s="45">
        <v>0</v>
      </c>
      <c r="AG177" s="45">
        <v>0</v>
      </c>
      <c r="AH177" s="45">
        <v>0</v>
      </c>
      <c r="AI177" s="45">
        <v>0</v>
      </c>
      <c r="AJ177" s="45">
        <v>0</v>
      </c>
      <c r="AK177" s="74">
        <v>184.30874081295934</v>
      </c>
      <c r="AL177" s="53">
        <v>0</v>
      </c>
      <c r="AM177" s="45">
        <v>0</v>
      </c>
      <c r="AN177" s="54">
        <v>0</v>
      </c>
      <c r="AO177" s="74">
        <v>266.77905240364856</v>
      </c>
      <c r="AP177" s="45">
        <v>826.8670339187604</v>
      </c>
      <c r="AQ177" s="45">
        <v>1093.6460863224088</v>
      </c>
      <c r="AR177" s="45">
        <v>26.594427534873258</v>
      </c>
      <c r="AS177" s="45">
        <v>242.23158116469176</v>
      </c>
      <c r="AT177" s="45">
        <v>268.82600869956502</v>
      </c>
      <c r="AU177" s="45">
        <v>0.66188221838908057</v>
      </c>
      <c r="AV177" s="45">
        <v>12.562524505024749</v>
      </c>
      <c r="AW177" s="45">
        <v>13.224406723413829</v>
      </c>
      <c r="AX177" s="48">
        <v>10.731372360713214</v>
      </c>
      <c r="AY177" s="45">
        <v>33.054682086564419</v>
      </c>
      <c r="AZ177" s="45">
        <v>43.786054447277635</v>
      </c>
      <c r="BA177" s="45">
        <v>0</v>
      </c>
      <c r="BB177" s="45">
        <v>74.418981794660269</v>
      </c>
      <c r="BC177" s="45">
        <v>74.418981794660269</v>
      </c>
      <c r="BD177" s="45">
        <v>0</v>
      </c>
      <c r="BE177" s="45">
        <v>11.989517794360284</v>
      </c>
      <c r="BF177" s="45">
        <v>287.74842706464676</v>
      </c>
      <c r="BG177" s="45">
        <v>299.73794485900709</v>
      </c>
      <c r="BH177" s="45">
        <v>7.3825324358782067</v>
      </c>
      <c r="BI177" s="45">
        <v>0</v>
      </c>
      <c r="BJ177" s="45">
        <v>0</v>
      </c>
      <c r="BK177" s="46">
        <v>0.1293216026698665</v>
      </c>
      <c r="BL177" s="46">
        <v>2.3919405092245389</v>
      </c>
      <c r="BM177" s="46">
        <v>2.5212621118944054</v>
      </c>
      <c r="BN177" s="48">
        <v>102.8463139343033</v>
      </c>
      <c r="BO177" s="48">
        <v>1895.0197052647368</v>
      </c>
      <c r="BP177" s="45">
        <v>1997.8660191990402</v>
      </c>
      <c r="BQ177" s="45">
        <v>6.1096820158992049</v>
      </c>
      <c r="BR177" s="45">
        <v>5.0914016799160047</v>
      </c>
      <c r="BS177" s="74">
        <f t="shared" si="196"/>
        <v>1160.6512011586919</v>
      </c>
      <c r="BT177" s="45">
        <f t="shared" si="234"/>
        <v>3812.6103802889606</v>
      </c>
      <c r="BU177" s="45">
        <f t="shared" si="198"/>
        <v>4973.2615814476521</v>
      </c>
      <c r="BV177" s="48">
        <f t="shared" si="199"/>
        <v>4973.261581447653</v>
      </c>
      <c r="BW177" s="87">
        <f t="shared" si="200"/>
        <v>938.72209333283331</v>
      </c>
      <c r="BX177" s="48">
        <f t="shared" si="201"/>
        <v>221.92910782585869</v>
      </c>
      <c r="BY177" s="48">
        <f t="shared" si="202"/>
        <v>0</v>
      </c>
      <c r="BZ177" s="48">
        <f t="shared" si="203"/>
        <v>1160.6512011586919</v>
      </c>
      <c r="CA177" s="87">
        <f t="shared" si="204"/>
        <v>427.11442028483572</v>
      </c>
      <c r="CB177" s="48">
        <f t="shared" si="205"/>
        <v>1248.2446735746962</v>
      </c>
      <c r="CC177" s="48">
        <f t="shared" si="206"/>
        <v>2137.2512864294285</v>
      </c>
      <c r="CD177" s="48">
        <f t="shared" si="207"/>
        <v>3812.6103802889602</v>
      </c>
      <c r="CE177" s="87">
        <f t="shared" si="208"/>
        <v>1365.836513617669</v>
      </c>
      <c r="CF177" s="48">
        <f t="shared" si="209"/>
        <v>1470.1737814005548</v>
      </c>
      <c r="CG177" s="48">
        <f t="shared" si="210"/>
        <v>2137.2512864294285</v>
      </c>
      <c r="CH177" s="87">
        <f t="shared" si="211"/>
        <v>4973.2615814476521</v>
      </c>
      <c r="CI177" s="48">
        <f t="shared" si="230"/>
        <v>1365.836513617669</v>
      </c>
      <c r="CJ177" s="48">
        <f t="shared" si="212"/>
        <v>3607.4250678299832</v>
      </c>
      <c r="CK177" s="90">
        <f t="shared" si="213"/>
        <v>0.27463596902137843</v>
      </c>
      <c r="CL177" s="88">
        <f t="shared" si="214"/>
        <v>1236.3957721484926</v>
      </c>
      <c r="CM177" s="44">
        <f t="shared" si="215"/>
        <v>1470.1737814005546</v>
      </c>
      <c r="CN177" s="44">
        <f t="shared" si="216"/>
        <v>2706.5695535490472</v>
      </c>
      <c r="CO177" s="92">
        <f t="shared" si="217"/>
        <v>0.45681285763642843</v>
      </c>
      <c r="CP177" s="88">
        <f t="shared" si="218"/>
        <v>96.608328596070209</v>
      </c>
      <c r="CQ177" s="52">
        <f t="shared" si="219"/>
        <v>37.620367012899351</v>
      </c>
      <c r="CR177" s="52">
        <f t="shared" si="220"/>
        <v>134.22869560896956</v>
      </c>
      <c r="CS177" s="111">
        <f t="shared" si="184"/>
        <v>0.71972932581797777</v>
      </c>
      <c r="CT177" s="88">
        <f t="shared" si="221"/>
        <v>1139.7874435524225</v>
      </c>
      <c r="CU177" s="52">
        <f t="shared" si="222"/>
        <v>1432.5534143876553</v>
      </c>
      <c r="CV177" s="52">
        <f t="shared" si="223"/>
        <v>2572.3408579400775</v>
      </c>
      <c r="CW177" s="91">
        <f t="shared" si="224"/>
        <v>0.44309347263766619</v>
      </c>
      <c r="CX177" s="88">
        <f t="shared" si="225"/>
        <v>1262.990199683366</v>
      </c>
      <c r="CY177" s="44">
        <f t="shared" si="226"/>
        <v>1516.8955380564723</v>
      </c>
      <c r="CZ177" s="44">
        <f t="shared" si="227"/>
        <v>2779.8857377398381</v>
      </c>
      <c r="DA177" s="122">
        <f t="array" ref="DA177:DB177">CX177:CY177/CZ177</f>
        <v>0.45433169519774191</v>
      </c>
      <c r="DB177" s="122">
        <v>0.54566830480225814</v>
      </c>
      <c r="DC177" s="88">
        <f t="shared" si="231"/>
        <v>102.846313934303</v>
      </c>
      <c r="DD177" s="44">
        <f t="shared" si="231"/>
        <v>2090.5295297735111</v>
      </c>
      <c r="DE177" s="44">
        <f t="shared" si="228"/>
        <v>2193.3758437078141</v>
      </c>
      <c r="DF177" s="122">
        <f t="array" ref="DF177:DG177">DC177:DD177/DE177</f>
        <v>4.6889507892293292E-2</v>
      </c>
      <c r="DG177" s="122">
        <v>0.95311049210770671</v>
      </c>
      <c r="DH177" s="88">
        <f t="shared" si="232"/>
        <v>1365.836513617669</v>
      </c>
      <c r="DI177" s="44">
        <f t="shared" si="233"/>
        <v>3607.4250678299832</v>
      </c>
      <c r="DJ177" s="44">
        <f t="shared" si="229"/>
        <v>4973.2615814476521</v>
      </c>
      <c r="DK177" s="122">
        <f t="array" ref="DK177:DL177">DH177:DI177/DJ177</f>
        <v>0.27463596902137843</v>
      </c>
      <c r="DL177" s="122">
        <v>0.72536403097862157</v>
      </c>
      <c r="DM177" s="47"/>
      <c r="DN177" s="47"/>
      <c r="DO177" s="47"/>
      <c r="DP177" s="47"/>
      <c r="DQ177" s="47"/>
      <c r="DR177" s="47"/>
      <c r="DS177" s="47"/>
      <c r="DT177" s="47"/>
      <c r="DU177" s="47"/>
      <c r="DV177" s="47"/>
      <c r="DW177" s="47"/>
      <c r="DX177" s="47"/>
      <c r="DY177" s="47"/>
      <c r="DZ177" s="47"/>
      <c r="EA177" s="47"/>
      <c r="EB177" s="47"/>
      <c r="EC177" s="47"/>
      <c r="ED177" s="47"/>
      <c r="EE177" s="47"/>
      <c r="EF177" s="47"/>
    </row>
    <row r="178" spans="1:136" s="24" customFormat="1" ht="12.75" customHeight="1">
      <c r="A178" s="82">
        <v>2008</v>
      </c>
      <c r="B178" s="83">
        <v>108.9</v>
      </c>
      <c r="C178" s="83">
        <v>0.99744719926538106</v>
      </c>
      <c r="D178" s="74">
        <v>886.02337008264465</v>
      </c>
      <c r="E178" s="45">
        <v>0</v>
      </c>
      <c r="F178" s="45">
        <v>0</v>
      </c>
      <c r="G178" s="45">
        <v>0</v>
      </c>
      <c r="H178" s="45">
        <v>0.44885123966942148</v>
      </c>
      <c r="I178" s="45">
        <v>111.25127081726355</v>
      </c>
      <c r="J178" s="45">
        <v>414.81135910009181</v>
      </c>
      <c r="K178" s="45">
        <v>526.06262991735537</v>
      </c>
      <c r="L178" s="45">
        <v>8.277814306703398</v>
      </c>
      <c r="M178" s="45">
        <v>12.603742809917355</v>
      </c>
      <c r="N178" s="45">
        <v>20.881557116620751</v>
      </c>
      <c r="O178" s="45">
        <v>0</v>
      </c>
      <c r="P178" s="45">
        <v>0</v>
      </c>
      <c r="Q178" s="45">
        <v>0</v>
      </c>
      <c r="R178" s="45">
        <v>0</v>
      </c>
      <c r="S178" s="45">
        <v>0</v>
      </c>
      <c r="T178" s="45">
        <v>0</v>
      </c>
      <c r="U178" s="45">
        <v>0</v>
      </c>
      <c r="V178" s="45">
        <v>0</v>
      </c>
      <c r="W178" s="45">
        <v>0</v>
      </c>
      <c r="X178" s="45">
        <v>0</v>
      </c>
      <c r="Y178" s="45">
        <v>0</v>
      </c>
      <c r="Z178" s="45">
        <v>0</v>
      </c>
      <c r="AA178" s="48">
        <v>50.600496418732781</v>
      </c>
      <c r="AB178" s="48">
        <v>0</v>
      </c>
      <c r="AC178" s="45">
        <v>50.600496418732781</v>
      </c>
      <c r="AD178" s="45">
        <v>0</v>
      </c>
      <c r="AE178" s="45">
        <v>0</v>
      </c>
      <c r="AF178" s="45">
        <v>0</v>
      </c>
      <c r="AG178" s="45">
        <v>0</v>
      </c>
      <c r="AH178" s="45">
        <v>0</v>
      </c>
      <c r="AI178" s="45">
        <v>0</v>
      </c>
      <c r="AJ178" s="45">
        <v>0</v>
      </c>
      <c r="AK178" s="74">
        <v>0</v>
      </c>
      <c r="AL178" s="53">
        <v>0</v>
      </c>
      <c r="AM178" s="45">
        <v>0</v>
      </c>
      <c r="AN178" s="54">
        <v>0</v>
      </c>
      <c r="AO178" s="74">
        <v>317.18820936639116</v>
      </c>
      <c r="AP178" s="45">
        <v>879.74842975206616</v>
      </c>
      <c r="AQ178" s="45">
        <v>1196.9366391184572</v>
      </c>
      <c r="AR178" s="45">
        <v>18.247299063360881</v>
      </c>
      <c r="AS178" s="45">
        <v>164.23466859504131</v>
      </c>
      <c r="AT178" s="45">
        <v>182.4819676584022</v>
      </c>
      <c r="AU178" s="45">
        <v>0.69821303948576674</v>
      </c>
      <c r="AV178" s="45">
        <v>2.10760593204775</v>
      </c>
      <c r="AW178" s="45">
        <v>2.8058189715335171</v>
      </c>
      <c r="AX178" s="48">
        <v>20.822209008264462</v>
      </c>
      <c r="AY178" s="52">
        <v>62.466627024793389</v>
      </c>
      <c r="AZ178" s="52">
        <v>83.288836033057848</v>
      </c>
      <c r="BA178" s="45">
        <v>0</v>
      </c>
      <c r="BB178" s="45">
        <v>95.934471625344344</v>
      </c>
      <c r="BC178" s="45">
        <v>95.934471625344344</v>
      </c>
      <c r="BD178" s="45">
        <v>0</v>
      </c>
      <c r="BE178" s="45">
        <v>31.624063452708906</v>
      </c>
      <c r="BF178" s="45">
        <v>284.61756852157941</v>
      </c>
      <c r="BG178" s="45">
        <v>316.24163197428834</v>
      </c>
      <c r="BH178" s="45">
        <v>7.2314921946740123</v>
      </c>
      <c r="BI178" s="45">
        <v>0</v>
      </c>
      <c r="BJ178" s="45">
        <v>49.872359963269055</v>
      </c>
      <c r="BK178" s="46">
        <v>0.15061452708907253</v>
      </c>
      <c r="BL178" s="46">
        <v>1.8303156106519742</v>
      </c>
      <c r="BM178" s="46">
        <v>1.9809301377410469</v>
      </c>
      <c r="BN178" s="48">
        <v>62.428225307621673</v>
      </c>
      <c r="BO178" s="48">
        <v>1968.3742723966941</v>
      </c>
      <c r="BP178" s="45">
        <v>2030.802497704316</v>
      </c>
      <c r="BQ178" s="45">
        <v>23.938732782369144</v>
      </c>
      <c r="BR178" s="45">
        <v>19.948943985307622</v>
      </c>
      <c r="BS178" s="74">
        <f t="shared" si="196"/>
        <v>1484.016904775023</v>
      </c>
      <c r="BT178" s="45">
        <f t="shared" si="234"/>
        <v>4011.4643221487604</v>
      </c>
      <c r="BU178" s="45">
        <f t="shared" si="198"/>
        <v>5495.4812269237837</v>
      </c>
      <c r="BV178" s="48">
        <f t="shared" si="199"/>
        <v>5495.4812269237827</v>
      </c>
      <c r="BW178" s="87">
        <f t="shared" si="200"/>
        <v>1056.6018028650137</v>
      </c>
      <c r="BX178" s="48">
        <f t="shared" si="201"/>
        <v>427.41510191000918</v>
      </c>
      <c r="BY178" s="48">
        <f t="shared" si="202"/>
        <v>0</v>
      </c>
      <c r="BZ178" s="48">
        <f t="shared" si="203"/>
        <v>1484.0169047750228</v>
      </c>
      <c r="CA178" s="87">
        <f t="shared" si="204"/>
        <v>458.39032595959594</v>
      </c>
      <c r="CB178" s="48">
        <f t="shared" si="205"/>
        <v>1420.4650551974287</v>
      </c>
      <c r="CC178" s="48">
        <f t="shared" si="206"/>
        <v>2132.6089409917354</v>
      </c>
      <c r="CD178" s="48">
        <f t="shared" si="207"/>
        <v>4011.4643221487599</v>
      </c>
      <c r="CE178" s="87">
        <f t="shared" si="208"/>
        <v>1514.9921288246096</v>
      </c>
      <c r="CF178" s="48">
        <f t="shared" si="209"/>
        <v>1847.8801571074378</v>
      </c>
      <c r="CG178" s="48">
        <f t="shared" si="210"/>
        <v>2132.6089409917354</v>
      </c>
      <c r="CH178" s="87">
        <f t="shared" si="211"/>
        <v>5495.4812269237827</v>
      </c>
      <c r="CI178" s="48">
        <f t="shared" si="230"/>
        <v>1514.9921288246098</v>
      </c>
      <c r="CJ178" s="48">
        <f t="shared" si="212"/>
        <v>3980.4890980991731</v>
      </c>
      <c r="CK178" s="90">
        <f t="shared" si="213"/>
        <v>0.27567961135091718</v>
      </c>
      <c r="CL178" s="88">
        <f t="shared" si="214"/>
        <v>1434.3166044536272</v>
      </c>
      <c r="CM178" s="44">
        <f t="shared" si="215"/>
        <v>1847.8801571074375</v>
      </c>
      <c r="CN178" s="44">
        <f t="shared" si="216"/>
        <v>3282.1967615610647</v>
      </c>
      <c r="CO178" s="92">
        <f t="shared" si="217"/>
        <v>0.43699897009570005</v>
      </c>
      <c r="CP178" s="88">
        <f t="shared" si="218"/>
        <v>170.57843278236913</v>
      </c>
      <c r="CQ178" s="52">
        <f t="shared" si="219"/>
        <v>427.41510191000918</v>
      </c>
      <c r="CR178" s="52">
        <f t="shared" si="220"/>
        <v>597.99353469237826</v>
      </c>
      <c r="CS178" s="111">
        <f t="shared" si="184"/>
        <v>0.28525129936416227</v>
      </c>
      <c r="CT178" s="88">
        <f t="shared" si="221"/>
        <v>1263.738171671258</v>
      </c>
      <c r="CU178" s="52">
        <f t="shared" si="222"/>
        <v>1420.4650551974282</v>
      </c>
      <c r="CV178" s="52">
        <f t="shared" si="223"/>
        <v>2684.2032268686862</v>
      </c>
      <c r="CW178" s="91">
        <f t="shared" si="224"/>
        <v>0.47080569720702498</v>
      </c>
      <c r="CX178" s="88">
        <f t="shared" si="225"/>
        <v>1452.5639035169884</v>
      </c>
      <c r="CY178" s="44">
        <f t="shared" si="226"/>
        <v>1918.3547889715335</v>
      </c>
      <c r="CZ178" s="44">
        <f t="shared" si="227"/>
        <v>3370.9186924885216</v>
      </c>
      <c r="DA178" s="122">
        <f t="array" ref="DA178:DB178">CX178:CY178/CZ178</f>
        <v>0.43091039447310386</v>
      </c>
      <c r="DB178" s="122">
        <v>0.56908960552689625</v>
      </c>
      <c r="DC178" s="88">
        <f t="shared" si="231"/>
        <v>62.42822530762146</v>
      </c>
      <c r="DD178" s="44">
        <f t="shared" si="231"/>
        <v>2062.1343091276394</v>
      </c>
      <c r="DE178" s="44">
        <f t="shared" si="228"/>
        <v>2124.5625344352611</v>
      </c>
      <c r="DF178" s="122">
        <f t="array" ref="DF178:DG178">DC178:DD178/DE178</f>
        <v>2.9384037558685353E-2</v>
      </c>
      <c r="DG178" s="122">
        <v>0.97061596244131454</v>
      </c>
      <c r="DH178" s="88">
        <f t="shared" si="232"/>
        <v>1514.9921288246098</v>
      </c>
      <c r="DI178" s="44">
        <f t="shared" si="233"/>
        <v>3980.4890980991731</v>
      </c>
      <c r="DJ178" s="44">
        <f t="shared" si="229"/>
        <v>5495.4812269237827</v>
      </c>
      <c r="DK178" s="122">
        <f t="array" ref="DK178:DL178">DH178:DI178/DJ178</f>
        <v>0.27567961135091718</v>
      </c>
      <c r="DL178" s="122">
        <v>0.72432038864908288</v>
      </c>
      <c r="DM178" s="47"/>
      <c r="DN178" s="47"/>
      <c r="DO178" s="47"/>
      <c r="DP178" s="47"/>
      <c r="DQ178" s="47"/>
      <c r="DR178" s="47"/>
      <c r="DS178" s="47"/>
      <c r="DT178" s="47"/>
      <c r="DU178" s="47"/>
      <c r="DV178" s="47"/>
      <c r="DW178" s="47"/>
      <c r="DX178" s="47"/>
      <c r="DY178" s="47"/>
      <c r="DZ178" s="47"/>
      <c r="EA178" s="47"/>
      <c r="EB178" s="47"/>
      <c r="EC178" s="47"/>
      <c r="ED178" s="47"/>
      <c r="EE178" s="47"/>
      <c r="EF178" s="47"/>
    </row>
    <row r="179" spans="1:136" s="24" customFormat="1" ht="12.75" customHeight="1">
      <c r="A179" s="82">
        <v>2009</v>
      </c>
      <c r="B179" s="83">
        <f>0.997447*B178</f>
        <v>108.62197830000001</v>
      </c>
      <c r="C179" s="83">
        <v>1.0000001997754076</v>
      </c>
      <c r="D179" s="74">
        <v>853.4</v>
      </c>
      <c r="E179" s="45">
        <v>0</v>
      </c>
      <c r="F179" s="45">
        <v>0</v>
      </c>
      <c r="G179" s="45">
        <v>0</v>
      </c>
      <c r="H179" s="45">
        <v>0</v>
      </c>
      <c r="I179" s="45">
        <v>46.237533466195131</v>
      </c>
      <c r="J179" s="45">
        <v>268.05152932101788</v>
      </c>
      <c r="K179" s="45">
        <v>314.28906278721308</v>
      </c>
      <c r="L179" s="45">
        <v>54.735885069106544</v>
      </c>
      <c r="M179" s="45">
        <v>40.171133890978055</v>
      </c>
      <c r="N179" s="45">
        <v>94.907018960084599</v>
      </c>
      <c r="O179" s="45">
        <v>0</v>
      </c>
      <c r="P179" s="45">
        <v>0</v>
      </c>
      <c r="Q179" s="45">
        <v>0</v>
      </c>
      <c r="R179" s="45">
        <v>0</v>
      </c>
      <c r="S179" s="45">
        <v>0</v>
      </c>
      <c r="T179" s="45">
        <v>0</v>
      </c>
      <c r="U179" s="45">
        <v>0</v>
      </c>
      <c r="V179" s="45">
        <v>0</v>
      </c>
      <c r="W179" s="45">
        <v>0</v>
      </c>
      <c r="X179" s="45">
        <v>0</v>
      </c>
      <c r="Y179" s="45">
        <v>0</v>
      </c>
      <c r="Z179" s="45">
        <v>0</v>
      </c>
      <c r="AA179" s="48">
        <v>50.730010134606424</v>
      </c>
      <c r="AB179" s="49">
        <v>0</v>
      </c>
      <c r="AC179" s="45">
        <v>51</v>
      </c>
      <c r="AD179" s="45">
        <v>0</v>
      </c>
      <c r="AE179" s="45">
        <v>0</v>
      </c>
      <c r="AF179" s="45">
        <v>0</v>
      </c>
      <c r="AG179" s="45">
        <v>0</v>
      </c>
      <c r="AH179" s="45">
        <v>0</v>
      </c>
      <c r="AI179" s="45">
        <v>0</v>
      </c>
      <c r="AJ179" s="45">
        <v>0</v>
      </c>
      <c r="AK179" s="74">
        <v>0</v>
      </c>
      <c r="AL179" s="53">
        <v>0</v>
      </c>
      <c r="AM179" s="45">
        <v>0</v>
      </c>
      <c r="AN179" s="55">
        <v>0</v>
      </c>
      <c r="AO179" s="74">
        <v>354.30507078142574</v>
      </c>
      <c r="AP179" s="45">
        <v>982.69519631829417</v>
      </c>
      <c r="AQ179" s="45">
        <v>1337.0002670997198</v>
      </c>
      <c r="AR179" s="51">
        <v>41.770008344618773</v>
      </c>
      <c r="AS179" s="45">
        <v>375.93007510156895</v>
      </c>
      <c r="AT179" s="45">
        <v>417.7000834461877</v>
      </c>
      <c r="AU179" s="45">
        <v>2.4000004794609779</v>
      </c>
      <c r="AV179" s="45">
        <v>45.600009109758581</v>
      </c>
      <c r="AW179" s="45">
        <v>48.000009589219559</v>
      </c>
      <c r="AX179" s="48">
        <v>21.250004245227409</v>
      </c>
      <c r="AY179" s="52">
        <v>63.750012735682233</v>
      </c>
      <c r="AZ179" s="52">
        <v>85.000016980909635</v>
      </c>
      <c r="BA179" s="45">
        <v>0</v>
      </c>
      <c r="BB179" s="45">
        <v>121.00002417282431</v>
      </c>
      <c r="BC179" s="45">
        <v>121.00002417282431</v>
      </c>
      <c r="BD179" s="45">
        <v>0</v>
      </c>
      <c r="BE179" s="45">
        <v>28.307005655042463</v>
      </c>
      <c r="BF179" s="45">
        <v>254.76805089638103</v>
      </c>
      <c r="BG179" s="45">
        <v>283.07505655142353</v>
      </c>
      <c r="BH179" s="45">
        <v>7.2500014483717052</v>
      </c>
      <c r="BI179" s="45">
        <v>0</v>
      </c>
      <c r="BJ179" s="45">
        <v>50.00000998877038</v>
      </c>
      <c r="BK179" s="46">
        <v>0.74131434749211667</v>
      </c>
      <c r="BL179" s="46">
        <v>9.0086876003181064</v>
      </c>
      <c r="BM179" s="46">
        <v>9.7500019478102242</v>
      </c>
      <c r="BN179" s="49">
        <v>56.27501124236106</v>
      </c>
      <c r="BO179" s="48">
        <v>1979.7253955003687</v>
      </c>
      <c r="BP179" s="45">
        <v>2036.0004067427296</v>
      </c>
      <c r="BQ179" s="45">
        <v>25.00000499438519</v>
      </c>
      <c r="BR179" s="45">
        <v>20.000003995508152</v>
      </c>
      <c r="BS179" s="74">
        <f t="shared" si="196"/>
        <v>1313.5960817472976</v>
      </c>
      <c r="BT179" s="45">
        <f t="shared" si="234"/>
        <v>4439.7758869578602</v>
      </c>
      <c r="BU179" s="45">
        <f t="shared" si="198"/>
        <v>5753.371968705158</v>
      </c>
      <c r="BV179" s="48">
        <f t="shared" si="199"/>
        <v>5753.371968705158</v>
      </c>
      <c r="BW179" s="87">
        <f t="shared" si="200"/>
        <v>1005.1034286699081</v>
      </c>
      <c r="BX179" s="48">
        <f t="shared" si="201"/>
        <v>308.22266321199595</v>
      </c>
      <c r="BY179" s="48">
        <f t="shared" si="202"/>
        <v>0</v>
      </c>
      <c r="BZ179" s="48">
        <f t="shared" si="203"/>
        <v>1313.3260918819042</v>
      </c>
      <c r="CA179" s="87">
        <f t="shared" si="204"/>
        <v>512.29841654400025</v>
      </c>
      <c r="CB179" s="48">
        <f t="shared" si="205"/>
        <v>1571.8219998119223</v>
      </c>
      <c r="CC179" s="48">
        <f t="shared" si="206"/>
        <v>2355.6554706019379</v>
      </c>
      <c r="CD179" s="48">
        <f t="shared" si="207"/>
        <v>4439.7758869578602</v>
      </c>
      <c r="CE179" s="87">
        <f t="shared" si="208"/>
        <v>1517.4018452139085</v>
      </c>
      <c r="CF179" s="48">
        <f t="shared" si="209"/>
        <v>1880.0446630239182</v>
      </c>
      <c r="CG179" s="48">
        <f t="shared" si="210"/>
        <v>2355.6554706019379</v>
      </c>
      <c r="CH179" s="87">
        <f t="shared" si="211"/>
        <v>5753.1019788397643</v>
      </c>
      <c r="CI179" s="48">
        <f t="shared" si="230"/>
        <v>1517.402015702241</v>
      </c>
      <c r="CJ179" s="48">
        <f t="shared" si="212"/>
        <v>4235.6999631375238</v>
      </c>
      <c r="CK179" s="90">
        <f t="shared" si="213"/>
        <v>0.26375371430635713</v>
      </c>
      <c r="CL179" s="88">
        <f t="shared" si="214"/>
        <v>1419.3569961152612</v>
      </c>
      <c r="CM179" s="44">
        <f t="shared" si="215"/>
        <v>1880.0444925355862</v>
      </c>
      <c r="CN179" s="44">
        <f t="shared" si="216"/>
        <v>3299.4014886508476</v>
      </c>
      <c r="CO179" s="92">
        <f t="shared" si="217"/>
        <v>0.4301862022544119</v>
      </c>
      <c r="CP179" s="88">
        <f t="shared" si="218"/>
        <v>151.70342866990811</v>
      </c>
      <c r="CQ179" s="52">
        <f t="shared" si="219"/>
        <v>308.22266321199595</v>
      </c>
      <c r="CR179" s="52">
        <f t="shared" si="220"/>
        <v>459.92609188190409</v>
      </c>
      <c r="CS179" s="111">
        <f t="shared" si="184"/>
        <v>0.32984305815131104</v>
      </c>
      <c r="CT179" s="88">
        <f t="shared" si="221"/>
        <v>1267.653567445353</v>
      </c>
      <c r="CU179" s="52">
        <f t="shared" si="222"/>
        <v>1571.8218293235902</v>
      </c>
      <c r="CV179" s="52">
        <f t="shared" si="223"/>
        <v>2839.475396768943</v>
      </c>
      <c r="CW179" s="91">
        <f t="shared" si="224"/>
        <v>0.44643935597674977</v>
      </c>
      <c r="CX179" s="88">
        <f t="shared" si="225"/>
        <v>1461.1268339715475</v>
      </c>
      <c r="CY179" s="44">
        <f t="shared" si="226"/>
        <v>2160.9747191468232</v>
      </c>
      <c r="CZ179" s="44">
        <f t="shared" si="227"/>
        <v>3622.1015531183707</v>
      </c>
      <c r="DA179" s="122">
        <f t="array" ref="DA179:DB179">CX179:CY179/CZ179</f>
        <v>0.40339201221832716</v>
      </c>
      <c r="DB179" s="122">
        <v>0.5966079877816729</v>
      </c>
      <c r="DC179" s="88">
        <f t="shared" si="231"/>
        <v>56.275181730693475</v>
      </c>
      <c r="DD179" s="44">
        <f t="shared" si="231"/>
        <v>2074.7252439907006</v>
      </c>
      <c r="DE179" s="44">
        <f t="shared" si="228"/>
        <v>2131.0004257213941</v>
      </c>
      <c r="DF179" s="122">
        <f t="array" ref="DF179:DG179">DC179:DD179/DE179</f>
        <v>2.6407869773955109E-2</v>
      </c>
      <c r="DG179" s="122">
        <v>0.97359213022604485</v>
      </c>
      <c r="DH179" s="88">
        <f t="shared" si="232"/>
        <v>1517.402015702241</v>
      </c>
      <c r="DI179" s="44">
        <f t="shared" si="233"/>
        <v>4235.6999631375238</v>
      </c>
      <c r="DJ179" s="44">
        <f t="shared" si="229"/>
        <v>5753.1019788397643</v>
      </c>
      <c r="DK179" s="122">
        <f t="array" ref="DK179:DL179">DH179:DI179/DJ179</f>
        <v>0.26375371430635713</v>
      </c>
      <c r="DL179" s="122">
        <v>0.73624628569364292</v>
      </c>
      <c r="DM179" s="47"/>
      <c r="DN179" s="47"/>
      <c r="DO179" s="47"/>
      <c r="DP179" s="47"/>
      <c r="DQ179" s="47"/>
      <c r="DR179" s="47"/>
      <c r="DS179" s="47"/>
      <c r="DT179" s="47"/>
      <c r="DU179" s="47"/>
      <c r="DV179" s="47"/>
      <c r="DW179" s="47"/>
      <c r="DX179" s="47"/>
      <c r="DY179" s="47"/>
      <c r="DZ179" s="47"/>
      <c r="EA179" s="47"/>
      <c r="EB179" s="47"/>
      <c r="EC179" s="47"/>
      <c r="ED179" s="47"/>
      <c r="EE179" s="47"/>
      <c r="EF179" s="47"/>
    </row>
    <row r="180" spans="1:136" s="24" customFormat="1" ht="12.75" customHeight="1">
      <c r="A180" s="82">
        <v>2010</v>
      </c>
      <c r="B180" s="83">
        <v>108.62197830000001</v>
      </c>
      <c r="C180" s="83">
        <v>1.0000001997754076</v>
      </c>
      <c r="D180" s="74">
        <v>887.62900000000002</v>
      </c>
      <c r="E180" s="45">
        <v>0</v>
      </c>
      <c r="F180" s="45">
        <v>0</v>
      </c>
      <c r="G180" s="45">
        <v>0</v>
      </c>
      <c r="H180" s="45">
        <v>0</v>
      </c>
      <c r="I180" s="45">
        <v>4.4000000000000004</v>
      </c>
      <c r="J180" s="45">
        <v>25.6</v>
      </c>
      <c r="K180" s="45">
        <v>30</v>
      </c>
      <c r="L180" s="45">
        <v>33.211006634741061</v>
      </c>
      <c r="M180" s="45">
        <v>6.950001388439083</v>
      </c>
      <c r="N180" s="45">
        <v>40.161008023180138</v>
      </c>
      <c r="O180" s="45">
        <v>0</v>
      </c>
      <c r="P180" s="45">
        <v>0</v>
      </c>
      <c r="Q180" s="45">
        <v>0</v>
      </c>
      <c r="R180" s="45">
        <v>0</v>
      </c>
      <c r="S180" s="45">
        <v>0</v>
      </c>
      <c r="T180" s="45">
        <v>0</v>
      </c>
      <c r="U180" s="45">
        <v>0</v>
      </c>
      <c r="V180" s="45">
        <v>0</v>
      </c>
      <c r="W180" s="45">
        <v>0</v>
      </c>
      <c r="X180" s="45">
        <v>0</v>
      </c>
      <c r="Y180" s="45">
        <v>0</v>
      </c>
      <c r="Z180" s="45">
        <v>0</v>
      </c>
      <c r="AA180" s="49">
        <v>50.730010134606424</v>
      </c>
      <c r="AB180" s="49">
        <v>0</v>
      </c>
      <c r="AC180" s="45">
        <v>50.730010134606424</v>
      </c>
      <c r="AD180" s="45">
        <v>0</v>
      </c>
      <c r="AE180" s="45">
        <v>0</v>
      </c>
      <c r="AF180" s="45">
        <v>0</v>
      </c>
      <c r="AG180" s="45">
        <v>0</v>
      </c>
      <c r="AH180" s="45">
        <v>80.322016046360275</v>
      </c>
      <c r="AI180" s="45">
        <v>0</v>
      </c>
      <c r="AJ180" s="45">
        <v>0</v>
      </c>
      <c r="AK180" s="74">
        <v>0</v>
      </c>
      <c r="AL180" s="45">
        <v>0</v>
      </c>
      <c r="AM180" s="45">
        <v>0</v>
      </c>
      <c r="AN180" s="45">
        <v>0</v>
      </c>
      <c r="AO180" s="75">
        <f t="array" ref="AO180:AQ180">AO88:AQ88/1000</f>
        <v>312.43</v>
      </c>
      <c r="AP180" s="50">
        <v>867.57</v>
      </c>
      <c r="AQ180" s="49">
        <v>1180</v>
      </c>
      <c r="AR180" s="51">
        <v>39.116007814414843</v>
      </c>
      <c r="AS180" s="45">
        <v>352.04807033053265</v>
      </c>
      <c r="AT180" s="45">
        <v>391.16407814494755</v>
      </c>
      <c r="AU180" s="45">
        <v>2.7000005393936002</v>
      </c>
      <c r="AV180" s="45">
        <v>51.300010248478408</v>
      </c>
      <c r="AW180" s="45">
        <v>54.000010787872007</v>
      </c>
      <c r="AX180" s="49">
        <v>10.500002097641779</v>
      </c>
      <c r="AY180" s="52">
        <v>31.500006292925335</v>
      </c>
      <c r="AZ180" s="52">
        <v>42.000008390567118</v>
      </c>
      <c r="BA180" s="45">
        <v>0</v>
      </c>
      <c r="BB180" s="45">
        <v>120.00002397304891</v>
      </c>
      <c r="BC180" s="45">
        <v>120.00002397304891</v>
      </c>
      <c r="BD180" s="45">
        <v>0</v>
      </c>
      <c r="BE180" s="45">
        <v>23.422004679139594</v>
      </c>
      <c r="BF180" s="45">
        <v>210.79804211225638</v>
      </c>
      <c r="BG180" s="45">
        <v>234.22004679139596</v>
      </c>
      <c r="BH180" s="45">
        <v>5.000000998877038</v>
      </c>
      <c r="BI180" s="45">
        <v>0</v>
      </c>
      <c r="BJ180" s="45">
        <v>50.00000998877038</v>
      </c>
      <c r="BK180" s="46">
        <v>0.74131434749211667</v>
      </c>
      <c r="BL180" s="46">
        <v>9.0086876003181064</v>
      </c>
      <c r="BM180" s="46">
        <v>9.7500019478102242</v>
      </c>
      <c r="BN180" s="49">
        <v>64.882012961827996</v>
      </c>
      <c r="BO180" s="48">
        <v>1909.0003813712528</v>
      </c>
      <c r="BP180" s="45">
        <v>1973.882394333081</v>
      </c>
      <c r="BQ180" s="45">
        <v>0</v>
      </c>
      <c r="BR180" s="45">
        <v>20.000003995508152</v>
      </c>
      <c r="BS180" s="74">
        <f t="shared" si="196"/>
        <v>1008.5200181577866</v>
      </c>
      <c r="BT180" s="45">
        <f t="shared" si="234"/>
        <v>4080.0165793518786</v>
      </c>
      <c r="BU180" s="45">
        <f t="shared" si="198"/>
        <v>5088.5365975096647</v>
      </c>
      <c r="BV180" s="48">
        <f t="shared" si="199"/>
        <v>5088.5365975096647</v>
      </c>
      <c r="BW180" s="87">
        <f t="shared" si="200"/>
        <v>1056.2920328157077</v>
      </c>
      <c r="BX180" s="48">
        <f t="shared" si="201"/>
        <v>32.550001388439085</v>
      </c>
      <c r="BY180" s="48">
        <f t="shared" si="202"/>
        <v>0</v>
      </c>
      <c r="BZ180" s="48">
        <f t="shared" si="203"/>
        <v>1088.8420342041468</v>
      </c>
      <c r="CA180" s="87">
        <f t="shared" si="204"/>
        <v>458.79134343878695</v>
      </c>
      <c r="CB180" s="48">
        <f t="shared" si="205"/>
        <v>1360.1767842113059</v>
      </c>
      <c r="CC180" s="48">
        <f t="shared" si="206"/>
        <v>2261.0484517017853</v>
      </c>
      <c r="CD180" s="48">
        <f t="shared" si="207"/>
        <v>4080.0165793518781</v>
      </c>
      <c r="CE180" s="87">
        <v>1435</v>
      </c>
      <c r="CF180" s="48">
        <f t="shared" si="209"/>
        <v>1392.726785599745</v>
      </c>
      <c r="CG180" s="48">
        <f t="shared" si="210"/>
        <v>2261.0484517017853</v>
      </c>
      <c r="CH180" s="87">
        <f t="shared" si="211"/>
        <v>5088.7752373015301</v>
      </c>
      <c r="CI180" s="48">
        <f t="shared" si="230"/>
        <v>1434.7751365488461</v>
      </c>
      <c r="CJ180" s="48">
        <f t="shared" si="212"/>
        <v>3654.0001007526839</v>
      </c>
      <c r="CK180" s="90">
        <f t="shared" si="213"/>
        <v>0.28194900926881517</v>
      </c>
      <c r="CL180" s="88">
        <f t="shared" si="214"/>
        <v>1250.4550997262431</v>
      </c>
      <c r="CM180" s="44">
        <f t="shared" si="215"/>
        <v>1392.9516490508986</v>
      </c>
      <c r="CN180" s="44">
        <f t="shared" si="216"/>
        <v>2643.4067487771417</v>
      </c>
      <c r="CO180" s="92">
        <f t="shared" si="217"/>
        <v>0.47304679853174786</v>
      </c>
      <c r="CP180" s="88">
        <f t="shared" si="218"/>
        <v>88.341016769347476</v>
      </c>
      <c r="CQ180" s="52">
        <f t="shared" si="219"/>
        <v>32.550001388439085</v>
      </c>
      <c r="CR180" s="52">
        <f t="shared" si="220"/>
        <v>120.89101815778656</v>
      </c>
      <c r="CS180" s="111">
        <f t="shared" si="184"/>
        <v>0.73074921624073896</v>
      </c>
      <c r="CT180" s="88">
        <f t="shared" si="221"/>
        <v>1162.1140829568956</v>
      </c>
      <c r="CU180" s="52">
        <f t="shared" si="222"/>
        <v>1360.4016476624595</v>
      </c>
      <c r="CV180" s="52">
        <f t="shared" si="223"/>
        <v>2522.5157306193551</v>
      </c>
      <c r="CW180" s="91">
        <f t="shared" si="224"/>
        <v>0.46069646617092092</v>
      </c>
      <c r="CX180" s="88">
        <f t="shared" si="225"/>
        <v>1369.8793472463065</v>
      </c>
      <c r="CY180" s="44">
        <f t="shared" si="226"/>
        <v>1674.7748419459988</v>
      </c>
      <c r="CZ180" s="44">
        <f t="shared" si="227"/>
        <v>3044.6541891923052</v>
      </c>
      <c r="DA180" s="122">
        <f t="array" ref="DA180:DB180">CX180:CY180/CZ180</f>
        <v>0.44992937198221256</v>
      </c>
      <c r="DB180" s="122">
        <v>0.5500706280177875</v>
      </c>
      <c r="DC180" s="88">
        <f t="shared" si="231"/>
        <v>64.895789302539697</v>
      </c>
      <c r="DD180" s="44">
        <f t="shared" si="231"/>
        <v>1979.2252588066851</v>
      </c>
      <c r="DE180" s="44">
        <f t="shared" si="228"/>
        <v>2044.1210481092248</v>
      </c>
      <c r="DF180" s="122">
        <f t="array" ref="DF180:DG180">DC180:DD180/DE180</f>
        <v>3.1747527555947404E-2</v>
      </c>
      <c r="DG180" s="122">
        <v>0.96825247244405255</v>
      </c>
      <c r="DH180" s="88">
        <f t="shared" si="232"/>
        <v>1434.7751365488461</v>
      </c>
      <c r="DI180" s="44">
        <f t="shared" si="233"/>
        <v>3654.0001007526839</v>
      </c>
      <c r="DJ180" s="44">
        <f t="shared" si="229"/>
        <v>5088.7752373015301</v>
      </c>
      <c r="DK180" s="122">
        <f t="array" ref="DK180:DL180">DH180:DI180/DJ180</f>
        <v>0.28194900926881517</v>
      </c>
      <c r="DL180" s="122">
        <v>0.71805099073118483</v>
      </c>
      <c r="DM180" s="47"/>
      <c r="DN180" s="47"/>
      <c r="DO180" s="47"/>
      <c r="DP180" s="47"/>
      <c r="DQ180" s="47"/>
      <c r="DR180" s="47"/>
      <c r="DS180" s="47"/>
      <c r="DT180" s="47"/>
      <c r="DU180" s="47"/>
      <c r="DV180" s="47"/>
      <c r="DW180" s="47"/>
      <c r="DX180" s="47"/>
      <c r="DY180" s="47"/>
      <c r="DZ180" s="47"/>
      <c r="EA180" s="47"/>
      <c r="EB180" s="47"/>
      <c r="EC180" s="47"/>
      <c r="ED180" s="47"/>
      <c r="EE180" s="47"/>
      <c r="EF180" s="47"/>
    </row>
    <row r="181" spans="1:136" s="117" customFormat="1" ht="12.75" customHeight="1">
      <c r="A181" s="84" t="s">
        <v>109</v>
      </c>
      <c r="B181" s="84"/>
      <c r="C181" s="84"/>
      <c r="D181" s="71">
        <f t="shared" ref="D181:AI181" si="235">SUM(D156:D180)</f>
        <v>21715.941700057112</v>
      </c>
      <c r="E181" s="29">
        <f t="shared" si="235"/>
        <v>0</v>
      </c>
      <c r="F181" s="29">
        <f t="shared" si="235"/>
        <v>157.29790516819065</v>
      </c>
      <c r="G181" s="29">
        <f t="shared" si="235"/>
        <v>218.45472101032985</v>
      </c>
      <c r="H181" s="29">
        <f t="shared" si="235"/>
        <v>152.64640012137451</v>
      </c>
      <c r="I181" s="29">
        <f t="shared" si="235"/>
        <v>2056.7251586267189</v>
      </c>
      <c r="J181" s="29">
        <f t="shared" si="235"/>
        <v>3025.389486944674</v>
      </c>
      <c r="K181" s="29">
        <f t="shared" si="235"/>
        <v>5082.1146455713933</v>
      </c>
      <c r="L181" s="29">
        <f t="shared" si="235"/>
        <v>193.1177032288993</v>
      </c>
      <c r="M181" s="29">
        <f t="shared" si="235"/>
        <v>142.38234482637907</v>
      </c>
      <c r="N181" s="29">
        <f t="shared" si="235"/>
        <v>335.50004805527834</v>
      </c>
      <c r="O181" s="29">
        <f t="shared" si="235"/>
        <v>26.585760468882565</v>
      </c>
      <c r="P181" s="29">
        <f t="shared" si="235"/>
        <v>239.27184421994309</v>
      </c>
      <c r="Q181" s="29">
        <f t="shared" si="235"/>
        <v>265.85760468882563</v>
      </c>
      <c r="R181" s="29">
        <f t="shared" si="235"/>
        <v>71.756813948418639</v>
      </c>
      <c r="S181" s="29">
        <f t="shared" si="235"/>
        <v>41.649063664673484</v>
      </c>
      <c r="T181" s="29">
        <f t="shared" si="235"/>
        <v>113.40587761309213</v>
      </c>
      <c r="U181" s="29">
        <f t="shared" si="235"/>
        <v>6.3309810713628485</v>
      </c>
      <c r="V181" s="29">
        <f t="shared" si="235"/>
        <v>174.67748458889798</v>
      </c>
      <c r="W181" s="29">
        <f t="shared" si="235"/>
        <v>181.00846566026081</v>
      </c>
      <c r="X181" s="29">
        <f t="shared" si="235"/>
        <v>162.10980390880624</v>
      </c>
      <c r="Y181" s="29">
        <f t="shared" si="235"/>
        <v>249.64220361895724</v>
      </c>
      <c r="Z181" s="29">
        <f t="shared" si="235"/>
        <v>411.75200752776357</v>
      </c>
      <c r="AA181" s="5">
        <f t="shared" si="235"/>
        <v>1152.944940235109</v>
      </c>
      <c r="AB181" s="18">
        <f t="shared" si="235"/>
        <v>97.12027072338411</v>
      </c>
      <c r="AC181" s="29">
        <f t="shared" si="235"/>
        <v>1250.3352008238869</v>
      </c>
      <c r="AD181" s="29">
        <f t="shared" si="235"/>
        <v>0</v>
      </c>
      <c r="AE181" s="29">
        <f t="shared" si="235"/>
        <v>0</v>
      </c>
      <c r="AF181" s="29">
        <f t="shared" si="235"/>
        <v>0</v>
      </c>
      <c r="AG181" s="29">
        <f t="shared" si="235"/>
        <v>0</v>
      </c>
      <c r="AH181" s="29">
        <f t="shared" si="235"/>
        <v>80.322016046360275</v>
      </c>
      <c r="AI181" s="29">
        <f t="shared" si="235"/>
        <v>0</v>
      </c>
      <c r="AJ181" s="29">
        <f t="shared" ref="AJ181:BO181" si="236">SUM(AJ156:AJ180)</f>
        <v>0</v>
      </c>
      <c r="AK181" s="71">
        <f t="shared" si="236"/>
        <v>1034.4173226714595</v>
      </c>
      <c r="AL181" s="32">
        <f t="shared" si="236"/>
        <v>182.15317739830604</v>
      </c>
      <c r="AM181" s="29">
        <f t="shared" si="236"/>
        <v>3288.9054979112439</v>
      </c>
      <c r="AN181" s="33">
        <f t="shared" si="236"/>
        <v>3471.0586753095499</v>
      </c>
      <c r="AO181" s="71">
        <f t="shared" si="236"/>
        <v>2554.9237752289282</v>
      </c>
      <c r="AP181" s="29">
        <f t="shared" si="236"/>
        <v>8169.6428405811021</v>
      </c>
      <c r="AQ181" s="29">
        <f t="shared" si="236"/>
        <v>10724.56661581003</v>
      </c>
      <c r="AR181" s="38">
        <f t="shared" si="236"/>
        <v>409.1069751297324</v>
      </c>
      <c r="AS181" s="29">
        <f t="shared" si="236"/>
        <v>3949.9577165971691</v>
      </c>
      <c r="AT181" s="29">
        <f t="shared" si="236"/>
        <v>4359.0646917269014</v>
      </c>
      <c r="AU181" s="29">
        <f t="shared" si="236"/>
        <v>19.914513849900707</v>
      </c>
      <c r="AV181" s="29">
        <f t="shared" si="236"/>
        <v>434.47617155142018</v>
      </c>
      <c r="AW181" s="29">
        <f t="shared" si="236"/>
        <v>454.39068540132104</v>
      </c>
      <c r="AX181" s="5">
        <f t="shared" si="236"/>
        <v>105.00717809237625</v>
      </c>
      <c r="AY181" s="27">
        <f t="shared" si="236"/>
        <v>424.28747573045007</v>
      </c>
      <c r="AZ181" s="27">
        <f t="shared" si="236"/>
        <v>529.29465382282638</v>
      </c>
      <c r="BA181" s="29">
        <f t="shared" si="236"/>
        <v>12.771156988402094</v>
      </c>
      <c r="BB181" s="29">
        <f t="shared" si="236"/>
        <v>909.52683213665068</v>
      </c>
      <c r="BC181" s="29">
        <f t="shared" si="236"/>
        <v>922.29798912505271</v>
      </c>
      <c r="BD181" s="29">
        <f t="shared" si="236"/>
        <v>48.376791426258606</v>
      </c>
      <c r="BE181" s="29">
        <f t="shared" si="236"/>
        <v>122.24986951024476</v>
      </c>
      <c r="BF181" s="29">
        <f t="shared" si="236"/>
        <v>1547.7373871897107</v>
      </c>
      <c r="BG181" s="29">
        <f t="shared" si="236"/>
        <v>1669.9872566999557</v>
      </c>
      <c r="BH181" s="29">
        <f t="shared" si="236"/>
        <v>176.23210805661267</v>
      </c>
      <c r="BI181" s="29">
        <f t="shared" si="236"/>
        <v>1.5101643073811928E-2</v>
      </c>
      <c r="BJ181" s="29">
        <f t="shared" si="236"/>
        <v>149.87237994080982</v>
      </c>
      <c r="BK181" s="37">
        <f t="shared" si="236"/>
        <v>1.8927415750427818</v>
      </c>
      <c r="BL181" s="37">
        <f t="shared" si="236"/>
        <v>24.707740513693224</v>
      </c>
      <c r="BM181" s="37">
        <f t="shared" si="236"/>
        <v>26.600482088736008</v>
      </c>
      <c r="BN181" s="18">
        <f t="shared" si="236"/>
        <v>1325.6675276226701</v>
      </c>
      <c r="BO181" s="5">
        <f t="shared" si="236"/>
        <v>52219.496835166181</v>
      </c>
      <c r="BP181" s="29">
        <f t="shared" ref="BP181:CJ181" si="237">SUM(BP156:BP180)</f>
        <v>53545.164362788848</v>
      </c>
      <c r="BQ181" s="29">
        <f t="shared" si="237"/>
        <v>55.048419792653533</v>
      </c>
      <c r="BR181" s="29">
        <f t="shared" si="237"/>
        <v>93.405820964438632</v>
      </c>
      <c r="BS181" s="71">
        <f t="shared" si="237"/>
        <v>34389.790574278515</v>
      </c>
      <c r="BT181" s="29">
        <f t="shared" si="237"/>
        <v>72754.317359287539</v>
      </c>
      <c r="BU181" s="29">
        <f t="shared" si="237"/>
        <v>107144.10793356605</v>
      </c>
      <c r="BV181" s="5">
        <f t="shared" si="237"/>
        <v>107144.10793356605</v>
      </c>
      <c r="BW181" s="68">
        <f t="shared" si="237"/>
        <v>26176.387081289871</v>
      </c>
      <c r="BX181" s="5">
        <f t="shared" si="237"/>
        <v>8293.4555191696145</v>
      </c>
      <c r="BY181" s="18">
        <f t="shared" si="237"/>
        <v>0</v>
      </c>
      <c r="BZ181" s="5">
        <f t="shared" si="237"/>
        <v>34469.84260045948</v>
      </c>
      <c r="CA181" s="68">
        <f t="shared" si="237"/>
        <v>4776.1426374801686</v>
      </c>
      <c r="CB181" s="18">
        <f t="shared" si="237"/>
        <v>11808.720170044002</v>
      </c>
      <c r="CC181" s="5">
        <f t="shared" si="237"/>
        <v>56169.45455176336</v>
      </c>
      <c r="CD181" s="5">
        <f t="shared" si="237"/>
        <v>72754.317359287539</v>
      </c>
      <c r="CE181" s="68">
        <f t="shared" si="237"/>
        <v>30872.446342515545</v>
      </c>
      <c r="CF181" s="5">
        <f t="shared" si="237"/>
        <v>20102.175689213615</v>
      </c>
      <c r="CG181" s="5">
        <f t="shared" si="237"/>
        <v>56169.45455176336</v>
      </c>
      <c r="CH181" s="68">
        <f t="shared" si="237"/>
        <v>107144.07658349251</v>
      </c>
      <c r="CI181" s="5">
        <f t="shared" si="237"/>
        <v>30872.221649552728</v>
      </c>
      <c r="CJ181" s="5">
        <f t="shared" si="237"/>
        <v>76271.854933939801</v>
      </c>
      <c r="CK181" s="40">
        <f>CI181/CH181</f>
        <v>0.28813745597494983</v>
      </c>
      <c r="CL181" s="22">
        <f>SUM(CL156:CL180)</f>
        <v>29057.125130753957</v>
      </c>
      <c r="CM181" s="19">
        <f>SUM(CM156:CM180)</f>
        <v>20102.400382176435</v>
      </c>
      <c r="CN181" s="19">
        <f>SUM(CN156:CN180)</f>
        <v>49159.525512930384</v>
      </c>
      <c r="CO181" s="6">
        <f>CL181/CN181</f>
        <v>0.59107822599123927</v>
      </c>
      <c r="CP181" s="22">
        <f>SUM(CP156:CP180)</f>
        <v>3931.1868283906228</v>
      </c>
      <c r="CQ181" s="27">
        <f>SUM(CQ156:CQ180)</f>
        <v>3264.8921024944375</v>
      </c>
      <c r="CR181" s="27">
        <f>SUM(CR156:CR180)</f>
        <v>7196.0789308850599</v>
      </c>
      <c r="CS181" s="56">
        <f t="shared" si="184"/>
        <v>0.54629567937592349</v>
      </c>
      <c r="CT181" s="22">
        <f>SUM(CT156:CT180)</f>
        <v>25125.938302363338</v>
      </c>
      <c r="CU181" s="27">
        <f>SUM(CU156:CU180)</f>
        <v>16837.508279681999</v>
      </c>
      <c r="CV181" s="27">
        <f>SUM(CV156:CV180)</f>
        <v>41963.446582045348</v>
      </c>
      <c r="CW181" s="77">
        <f>CT181/CV181</f>
        <v>0.59875773676592681</v>
      </c>
      <c r="CX181" s="22">
        <f>SUM(CX156:CX180)</f>
        <v>29283.093464736197</v>
      </c>
      <c r="CY181" s="19">
        <f>SUM(CY156:CY180)</f>
        <v>19016.51953407827</v>
      </c>
      <c r="CZ181" s="19">
        <f t="shared" si="227"/>
        <v>48299.612998814468</v>
      </c>
      <c r="DA181" s="123">
        <f t="array" ref="DA181:DB181">CX181:CY181/CZ181</f>
        <v>0.60628008480016105</v>
      </c>
      <c r="DB181" s="123">
        <v>0.39371991519983895</v>
      </c>
      <c r="DC181" s="22">
        <f>SUM(DC156:DC180)</f>
        <v>1589.1281848165238</v>
      </c>
      <c r="DD181" s="19">
        <f>SUM(DD156:DD180)</f>
        <v>57255.335399861542</v>
      </c>
      <c r="DE181" s="19">
        <f t="shared" si="228"/>
        <v>58844.463584678066</v>
      </c>
      <c r="DF181" s="123">
        <f t="array" ref="DF181:DG181">DC181:DD181/DE181</f>
        <v>2.7005568374835205E-2</v>
      </c>
      <c r="DG181" s="123">
        <v>0.97299443162516475</v>
      </c>
      <c r="DH181" s="22">
        <f t="shared" si="232"/>
        <v>30872.221649552721</v>
      </c>
      <c r="DI181" s="19">
        <f t="shared" si="233"/>
        <v>76271.854933939816</v>
      </c>
      <c r="DJ181" s="19">
        <f t="shared" si="229"/>
        <v>107144.07658349254</v>
      </c>
      <c r="DK181" s="123">
        <f t="array" ref="DK181:DL181">DH181:DI181/DJ181</f>
        <v>0.28813745597494972</v>
      </c>
      <c r="DL181" s="123">
        <v>0.71186254402505023</v>
      </c>
      <c r="DM181" s="1"/>
      <c r="DN181" s="1"/>
      <c r="DO181" s="1"/>
      <c r="DP181" s="1"/>
      <c r="DQ181" s="1"/>
      <c r="DR181" s="1"/>
      <c r="DS181" s="1"/>
      <c r="DT181" s="1"/>
      <c r="DU181" s="1"/>
      <c r="DV181" s="1"/>
      <c r="DW181" s="1"/>
      <c r="DX181" s="1"/>
      <c r="DY181" s="1"/>
      <c r="DZ181" s="1"/>
      <c r="EA181" s="1"/>
      <c r="EB181" s="1"/>
      <c r="EC181" s="1"/>
      <c r="ED181" s="1"/>
      <c r="EE181" s="1"/>
      <c r="EF181" s="1"/>
    </row>
    <row r="182" spans="1:136" s="24" customFormat="1" ht="12.75" customHeight="1">
      <c r="A182" s="84"/>
      <c r="B182" s="83"/>
      <c r="C182" s="83"/>
      <c r="D182" s="72"/>
      <c r="E182" s="45"/>
      <c r="F182" s="45"/>
      <c r="G182" s="45"/>
      <c r="H182" s="14"/>
      <c r="I182" s="14"/>
      <c r="J182" s="14"/>
      <c r="K182" s="14"/>
      <c r="L182" s="14"/>
      <c r="M182" s="14"/>
      <c r="N182" s="14"/>
      <c r="O182" s="45"/>
      <c r="P182" s="45"/>
      <c r="Q182" s="45"/>
      <c r="R182" s="45"/>
      <c r="S182" s="45"/>
      <c r="T182" s="45"/>
      <c r="U182" s="45"/>
      <c r="V182" s="45"/>
      <c r="W182" s="45"/>
      <c r="X182" s="45"/>
      <c r="Y182" s="45"/>
      <c r="Z182" s="45"/>
      <c r="AA182" s="4"/>
      <c r="AB182" s="17"/>
      <c r="AC182" s="14"/>
      <c r="AD182" s="45"/>
      <c r="AE182" s="45"/>
      <c r="AF182" s="45"/>
      <c r="AG182" s="45"/>
      <c r="AH182" s="45"/>
      <c r="AI182" s="45"/>
      <c r="AJ182" s="45"/>
      <c r="AK182" s="74"/>
      <c r="AL182" s="53"/>
      <c r="AM182" s="45"/>
      <c r="AN182" s="55"/>
      <c r="AO182" s="72"/>
      <c r="AP182" s="14"/>
      <c r="AQ182" s="14"/>
      <c r="AR182" s="26"/>
      <c r="AS182" s="14"/>
      <c r="AT182" s="14"/>
      <c r="AU182" s="14"/>
      <c r="AV182" s="14"/>
      <c r="AW182" s="14"/>
      <c r="AX182" s="4"/>
      <c r="AY182" s="15"/>
      <c r="AZ182" s="15"/>
      <c r="BA182" s="45"/>
      <c r="BB182" s="14"/>
      <c r="BC182" s="14"/>
      <c r="BD182" s="45"/>
      <c r="BE182" s="14"/>
      <c r="BF182" s="14"/>
      <c r="BG182" s="14"/>
      <c r="BH182" s="14"/>
      <c r="BI182" s="45"/>
      <c r="BJ182" s="14"/>
      <c r="BK182" s="16"/>
      <c r="BL182" s="16"/>
      <c r="BM182" s="16"/>
      <c r="BN182" s="17"/>
      <c r="BO182" s="4"/>
      <c r="BP182" s="14"/>
      <c r="BQ182" s="45"/>
      <c r="BR182" s="14"/>
      <c r="BS182" s="72"/>
      <c r="BT182" s="14"/>
      <c r="BU182" s="14"/>
      <c r="BV182" s="5"/>
      <c r="BW182" s="87"/>
      <c r="BX182" s="48"/>
      <c r="BY182" s="49"/>
      <c r="BZ182" s="48"/>
      <c r="CA182" s="87"/>
      <c r="CB182" s="49"/>
      <c r="CC182" s="48"/>
      <c r="CD182" s="48"/>
      <c r="CE182" s="87"/>
      <c r="CF182" s="48"/>
      <c r="CG182" s="48"/>
      <c r="CH182" s="87"/>
      <c r="CI182" s="48"/>
      <c r="CJ182" s="48"/>
      <c r="CK182" s="48"/>
      <c r="CL182" s="88"/>
      <c r="CM182" s="44"/>
      <c r="CN182" s="44"/>
      <c r="CO182" s="44"/>
      <c r="CP182" s="88"/>
      <c r="CQ182" s="52"/>
      <c r="CR182" s="52"/>
      <c r="CS182" s="110"/>
      <c r="CT182" s="88"/>
      <c r="CU182" s="52"/>
      <c r="CV182" s="52"/>
      <c r="CW182" s="110"/>
      <c r="CX182" s="89"/>
      <c r="CY182" s="47"/>
      <c r="CZ182" s="47"/>
      <c r="DA182" s="47"/>
      <c r="DB182" s="47"/>
      <c r="DC182" s="89"/>
      <c r="DD182" s="47"/>
      <c r="DE182" s="47"/>
      <c r="DF182" s="47"/>
      <c r="DG182" s="47"/>
      <c r="DH182" s="89"/>
      <c r="DI182" s="47"/>
      <c r="DJ182" s="47"/>
      <c r="DK182" s="47"/>
      <c r="DL182" s="47"/>
      <c r="DM182" s="47"/>
      <c r="DN182" s="47"/>
      <c r="DO182" s="47"/>
      <c r="DP182" s="47"/>
      <c r="DQ182" s="47"/>
      <c r="DR182" s="47"/>
      <c r="DS182" s="47"/>
      <c r="DT182" s="47"/>
      <c r="DU182" s="47"/>
      <c r="DV182" s="47"/>
      <c r="DW182" s="47"/>
      <c r="DX182" s="47"/>
      <c r="DY182" s="47"/>
      <c r="DZ182" s="47"/>
      <c r="EA182" s="47"/>
      <c r="EB182" s="47"/>
      <c r="EC182" s="47"/>
      <c r="ED182" s="47"/>
      <c r="EE182" s="47"/>
      <c r="EF182" s="47"/>
    </row>
    <row r="183" spans="1:136" s="117" customFormat="1" ht="12.75" customHeight="1">
      <c r="A183" s="114" t="s">
        <v>110</v>
      </c>
      <c r="B183" s="102"/>
      <c r="C183" s="115"/>
      <c r="D183" s="95">
        <f>D129+D155+D181</f>
        <v>50008.479589964671</v>
      </c>
      <c r="E183" s="96">
        <f t="shared" ref="E183:BP183" si="238">E129+E155+E181</f>
        <v>5.8814737733374223</v>
      </c>
      <c r="F183" s="96">
        <f t="shared" si="238"/>
        <v>828.33697870533365</v>
      </c>
      <c r="G183" s="96">
        <f t="shared" si="238"/>
        <v>966.78378809102469</v>
      </c>
      <c r="H183" s="96">
        <f t="shared" si="238"/>
        <v>152.64640012137451</v>
      </c>
      <c r="I183" s="96">
        <f t="shared" si="238"/>
        <v>8170.4273978086458</v>
      </c>
      <c r="J183" s="96">
        <f t="shared" si="238"/>
        <v>11505.190582721098</v>
      </c>
      <c r="K183" s="96">
        <f t="shared" si="238"/>
        <v>19675.617980529743</v>
      </c>
      <c r="L183" s="96">
        <f t="shared" si="238"/>
        <v>193.1177032288993</v>
      </c>
      <c r="M183" s="96">
        <f t="shared" si="238"/>
        <v>142.38234482637907</v>
      </c>
      <c r="N183" s="96">
        <f t="shared" si="238"/>
        <v>335.50004805527834</v>
      </c>
      <c r="O183" s="96">
        <f t="shared" si="238"/>
        <v>31.687054359529604</v>
      </c>
      <c r="P183" s="96">
        <f t="shared" si="238"/>
        <v>285.18348923576644</v>
      </c>
      <c r="Q183" s="96">
        <f t="shared" si="238"/>
        <v>316.870543595296</v>
      </c>
      <c r="R183" s="96">
        <f t="shared" si="238"/>
        <v>71.756813948418639</v>
      </c>
      <c r="S183" s="96">
        <f t="shared" si="238"/>
        <v>41.649063664673484</v>
      </c>
      <c r="T183" s="96">
        <f t="shared" si="238"/>
        <v>113.40587761309213</v>
      </c>
      <c r="U183" s="96">
        <f t="shared" si="238"/>
        <v>6.3926613026393628</v>
      </c>
      <c r="V183" s="96">
        <f t="shared" si="238"/>
        <v>228.89440788095425</v>
      </c>
      <c r="W183" s="96">
        <f t="shared" si="238"/>
        <v>235.28706918359359</v>
      </c>
      <c r="X183" s="96">
        <f t="shared" si="238"/>
        <v>755.74343641344637</v>
      </c>
      <c r="Y183" s="96">
        <f t="shared" si="238"/>
        <v>1733.7297261723754</v>
      </c>
      <c r="Z183" s="96">
        <f t="shared" si="238"/>
        <v>2489.4731625858226</v>
      </c>
      <c r="AA183" s="96">
        <f t="shared" si="238"/>
        <v>2080.3287877856815</v>
      </c>
      <c r="AB183" s="96">
        <f t="shared" si="238"/>
        <v>551.99213929145674</v>
      </c>
      <c r="AC183" s="96">
        <f t="shared" si="238"/>
        <v>2632.5909169425317</v>
      </c>
      <c r="AD183" s="96">
        <f t="shared" si="238"/>
        <v>13.245006464980172</v>
      </c>
      <c r="AE183" s="96">
        <f t="shared" si="238"/>
        <v>49.536894311604136</v>
      </c>
      <c r="AF183" s="96">
        <f t="shared" si="238"/>
        <v>62.781900776584301</v>
      </c>
      <c r="AG183" s="96">
        <f t="shared" si="238"/>
        <v>333.93654761823694</v>
      </c>
      <c r="AH183" s="96">
        <f t="shared" si="238"/>
        <v>160.8623699393666</v>
      </c>
      <c r="AI183" s="96">
        <f t="shared" si="238"/>
        <v>19319.30367369749</v>
      </c>
      <c r="AJ183" s="96">
        <f t="shared" si="238"/>
        <v>19399.844027590494</v>
      </c>
      <c r="AK183" s="95">
        <f t="shared" si="238"/>
        <v>1830.9254402468714</v>
      </c>
      <c r="AL183" s="96">
        <f t="shared" si="238"/>
        <v>7073.0332850667673</v>
      </c>
      <c r="AM183" s="96">
        <f t="shared" si="238"/>
        <v>114498.56008464124</v>
      </c>
      <c r="AN183" s="96">
        <f t="shared" si="238"/>
        <v>121571.59336970799</v>
      </c>
      <c r="AO183" s="95">
        <f t="shared" si="238"/>
        <v>2554.9237752289282</v>
      </c>
      <c r="AP183" s="96">
        <f t="shared" si="238"/>
        <v>8169.6428405811021</v>
      </c>
      <c r="AQ183" s="96">
        <f t="shared" si="238"/>
        <v>10724.56661581003</v>
      </c>
      <c r="AR183" s="96">
        <f t="shared" si="238"/>
        <v>409.1069751297324</v>
      </c>
      <c r="AS183" s="96">
        <f t="shared" si="238"/>
        <v>3949.9577165971691</v>
      </c>
      <c r="AT183" s="96">
        <f t="shared" si="238"/>
        <v>4359.0646917269014</v>
      </c>
      <c r="AU183" s="96">
        <f t="shared" si="238"/>
        <v>19.914513849900707</v>
      </c>
      <c r="AV183" s="96">
        <f t="shared" si="238"/>
        <v>434.47617155142018</v>
      </c>
      <c r="AW183" s="96">
        <f t="shared" si="238"/>
        <v>454.39068540132104</v>
      </c>
      <c r="AX183" s="96">
        <f t="shared" si="238"/>
        <v>105.00717809237625</v>
      </c>
      <c r="AY183" s="96">
        <f t="shared" si="238"/>
        <v>424.28747573045007</v>
      </c>
      <c r="AZ183" s="96">
        <f t="shared" si="238"/>
        <v>529.29465382282638</v>
      </c>
      <c r="BA183" s="96">
        <f t="shared" si="238"/>
        <v>12.771156988402094</v>
      </c>
      <c r="BB183" s="96">
        <f t="shared" si="238"/>
        <v>909.52683213665068</v>
      </c>
      <c r="BC183" s="96">
        <f t="shared" si="238"/>
        <v>922.29798912505271</v>
      </c>
      <c r="BD183" s="96">
        <f t="shared" si="238"/>
        <v>48.376791426258606</v>
      </c>
      <c r="BE183" s="96">
        <f t="shared" si="238"/>
        <v>122.24986951024476</v>
      </c>
      <c r="BF183" s="96">
        <f t="shared" si="238"/>
        <v>1547.7373871897107</v>
      </c>
      <c r="BG183" s="96">
        <f t="shared" si="238"/>
        <v>1669.9872566999557</v>
      </c>
      <c r="BH183" s="96">
        <f t="shared" si="238"/>
        <v>176.23210805661267</v>
      </c>
      <c r="BI183" s="96">
        <f t="shared" si="238"/>
        <v>1.5101643073811928E-2</v>
      </c>
      <c r="BJ183" s="96">
        <f t="shared" si="238"/>
        <v>149.87237994080982</v>
      </c>
      <c r="BK183" s="96">
        <f t="shared" si="238"/>
        <v>1.8927415750427818</v>
      </c>
      <c r="BL183" s="96">
        <f t="shared" si="238"/>
        <v>24.707740513693224</v>
      </c>
      <c r="BM183" s="96">
        <f t="shared" si="238"/>
        <v>26.600482088736008</v>
      </c>
      <c r="BN183" s="96">
        <f t="shared" si="238"/>
        <v>1325.6675276226701</v>
      </c>
      <c r="BO183" s="96">
        <f t="shared" si="238"/>
        <v>52219.496835166181</v>
      </c>
      <c r="BP183" s="96">
        <f t="shared" si="238"/>
        <v>53545.164362788848</v>
      </c>
      <c r="BQ183" s="96">
        <f t="shared" ref="BQ183:CX183" si="239">BQ129+BQ155+BQ181</f>
        <v>55.048419792653533</v>
      </c>
      <c r="BR183" s="96">
        <f t="shared" si="239"/>
        <v>93.405820964438632</v>
      </c>
      <c r="BS183" s="95">
        <f t="shared" si="239"/>
        <v>220959.9551151013</v>
      </c>
      <c r="BT183" s="96">
        <f t="shared" si="239"/>
        <v>72754.317359287539</v>
      </c>
      <c r="BU183" s="96">
        <f t="shared" si="239"/>
        <v>293714.27247438882</v>
      </c>
      <c r="BV183" s="96">
        <f t="shared" si="239"/>
        <v>293714.27247438882</v>
      </c>
      <c r="BW183" s="96">
        <f t="shared" si="239"/>
        <v>70518.722746974119</v>
      </c>
      <c r="BX183" s="96">
        <f t="shared" si="239"/>
        <v>130868.04417299239</v>
      </c>
      <c r="BY183" s="96">
        <f t="shared" si="239"/>
        <v>19653.240221315726</v>
      </c>
      <c r="BZ183" s="96">
        <f t="shared" si="239"/>
        <v>221040.00714128226</v>
      </c>
      <c r="CA183" s="95">
        <f t="shared" si="239"/>
        <v>4776.1426374801686</v>
      </c>
      <c r="CB183" s="95">
        <f t="shared" si="239"/>
        <v>11808.720170044002</v>
      </c>
      <c r="CC183" s="96">
        <f t="shared" si="239"/>
        <v>56169.45455176336</v>
      </c>
      <c r="CD183" s="96">
        <f t="shared" si="239"/>
        <v>72754.317359287539</v>
      </c>
      <c r="CE183" s="95">
        <f t="shared" si="239"/>
        <v>75214.782008199792</v>
      </c>
      <c r="CF183" s="96">
        <f t="shared" si="239"/>
        <v>142676.7643430364</v>
      </c>
      <c r="CG183" s="96">
        <f t="shared" si="239"/>
        <v>75822.694773079085</v>
      </c>
      <c r="CH183" s="95">
        <f t="shared" si="239"/>
        <v>293714.2411243153</v>
      </c>
      <c r="CI183" s="96">
        <f t="shared" si="239"/>
        <v>75214.557315236976</v>
      </c>
      <c r="CJ183" s="96">
        <f t="shared" si="239"/>
        <v>218499.68380907836</v>
      </c>
      <c r="CK183" s="99">
        <f>CI183/CH183</f>
        <v>0.2560807301250409</v>
      </c>
      <c r="CL183" s="96">
        <f t="shared" si="239"/>
        <v>73318.920442545204</v>
      </c>
      <c r="CM183" s="96">
        <f t="shared" si="239"/>
        <v>142676.98903599923</v>
      </c>
      <c r="CN183" s="96">
        <f t="shared" si="239"/>
        <v>215995.90947854443</v>
      </c>
      <c r="CO183" s="100">
        <f>CL183/CN183</f>
        <v>0.33944587478323618</v>
      </c>
      <c r="CP183" s="95">
        <f t="shared" si="239"/>
        <v>12404.886062205938</v>
      </c>
      <c r="CQ183" s="96">
        <f t="shared" si="239"/>
        <v>12249.101961150538</v>
      </c>
      <c r="CR183" s="96">
        <f t="shared" si="239"/>
        <v>24653.988023356476</v>
      </c>
      <c r="CS183" s="97">
        <f>CP183/CR183</f>
        <v>0.50315940976583207</v>
      </c>
      <c r="CT183" s="95">
        <f t="shared" si="239"/>
        <v>60914.034380339261</v>
      </c>
      <c r="CU183" s="96">
        <f t="shared" si="239"/>
        <v>130427.8870748487</v>
      </c>
      <c r="CV183" s="96">
        <f t="shared" si="239"/>
        <v>191341.92145518796</v>
      </c>
      <c r="CW183" s="98">
        <f>CT183/CV183</f>
        <v>0.31835174392039989</v>
      </c>
      <c r="CX183" s="95">
        <f t="shared" si="239"/>
        <v>66648.845694737058</v>
      </c>
      <c r="CY183" s="95">
        <f t="shared" ref="CY183" si="240">J183+M183+P183+S183+Y183+AB183+AE183+AP183+AS183+AV183+AY183+BB183+BF183+BI183+BL183</f>
        <v>29770.015506166623</v>
      </c>
      <c r="CZ183" s="95">
        <f>SUM(CX183:CY183)</f>
        <v>96418.861200903688</v>
      </c>
      <c r="DA183" s="143">
        <f t="array" ref="DA183:DB183">CX183:CY183/CZ183</f>
        <v>0.69124282183611174</v>
      </c>
      <c r="DB183" s="143">
        <v>0.30875717816388815</v>
      </c>
      <c r="DC183" s="95">
        <f t="shared" ref="DC183:DD183" si="241">CI183-CX183</f>
        <v>8565.7116204999184</v>
      </c>
      <c r="DD183" s="95">
        <f t="shared" si="241"/>
        <v>188729.66830291174</v>
      </c>
      <c r="DE183" s="95">
        <f>SUM(DC183:DD183)</f>
        <v>197295.37992341164</v>
      </c>
      <c r="DF183" s="143">
        <f t="array" ref="DF183:DG183">DC183:DD183/DE183</f>
        <v>4.3415672601279633E-2</v>
      </c>
      <c r="DG183" s="143">
        <v>0.95658432739872046</v>
      </c>
      <c r="DH183" s="95">
        <f>CX183+DC183</f>
        <v>75214.557315236976</v>
      </c>
      <c r="DI183" s="95">
        <f>CY183+DD183</f>
        <v>218499.68380907836</v>
      </c>
      <c r="DJ183" s="95">
        <f>CZ183+DE183</f>
        <v>293714.2411243153</v>
      </c>
      <c r="DK183" s="143">
        <f t="array" ref="DK183:DL183">DH183:DI183/DJ183</f>
        <v>0.2560807301250409</v>
      </c>
      <c r="DL183" s="143">
        <v>0.74391926987495915</v>
      </c>
      <c r="DM183" s="1"/>
      <c r="DN183" s="1"/>
      <c r="DO183" s="1"/>
      <c r="DP183" s="1"/>
      <c r="DQ183" s="1"/>
      <c r="DR183" s="1"/>
      <c r="DS183" s="1"/>
      <c r="DT183" s="1"/>
      <c r="DU183" s="1"/>
      <c r="DV183" s="1"/>
      <c r="DW183" s="1"/>
      <c r="DX183" s="1"/>
      <c r="DY183" s="1"/>
      <c r="DZ183" s="1"/>
      <c r="EA183" s="1"/>
      <c r="EB183" s="1"/>
      <c r="EC183" s="1"/>
      <c r="ED183" s="1"/>
      <c r="EE183" s="1"/>
      <c r="EF183" s="1"/>
    </row>
    <row r="184" spans="1:136" s="24" customFormat="1" ht="13.8">
      <c r="A184" s="9"/>
      <c r="B184" s="10"/>
      <c r="C184" s="11"/>
      <c r="D184" s="12"/>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2"/>
      <c r="AL184" s="10"/>
      <c r="AM184" s="10"/>
      <c r="AN184" s="10"/>
      <c r="AO184" s="12"/>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2"/>
      <c r="BT184" s="10"/>
      <c r="BU184" s="10"/>
      <c r="BV184" s="23"/>
      <c r="BW184" s="12"/>
      <c r="BX184" s="10"/>
      <c r="BY184" s="10"/>
      <c r="BZ184" s="10"/>
      <c r="CA184" s="12"/>
      <c r="CB184" s="10"/>
      <c r="CC184" s="10"/>
      <c r="CD184" s="10"/>
      <c r="CE184" s="12"/>
      <c r="CF184" s="10"/>
      <c r="CG184" s="10"/>
      <c r="CH184" s="12"/>
      <c r="CI184" s="10"/>
      <c r="CJ184" s="10"/>
      <c r="CK184" s="10"/>
      <c r="CL184" s="12"/>
      <c r="CM184" s="10"/>
      <c r="CN184" s="10"/>
      <c r="CO184" s="10"/>
      <c r="CP184" s="12"/>
      <c r="CQ184" s="39"/>
      <c r="CR184" s="39"/>
      <c r="CS184" s="39"/>
      <c r="CT184" s="12"/>
      <c r="CU184" s="39"/>
      <c r="CV184" s="39"/>
      <c r="CW184" s="39"/>
      <c r="CX184" s="47"/>
      <c r="CY184" s="47"/>
      <c r="CZ184" s="47"/>
      <c r="DA184" s="47"/>
      <c r="DB184" s="47"/>
      <c r="DC184" s="47"/>
      <c r="DD184" s="47"/>
      <c r="DE184" s="47"/>
      <c r="DF184" s="47"/>
      <c r="DG184" s="47"/>
      <c r="DH184" s="47"/>
      <c r="DI184" s="47"/>
      <c r="DJ184" s="47"/>
      <c r="DK184" s="47"/>
      <c r="DL184" s="47"/>
      <c r="DM184" s="47"/>
      <c r="DN184" s="47"/>
      <c r="DO184" s="47"/>
      <c r="DP184" s="47"/>
      <c r="DQ184" s="47"/>
      <c r="DR184" s="47"/>
      <c r="DS184" s="47"/>
      <c r="DT184" s="47"/>
      <c r="DU184" s="47"/>
      <c r="DV184" s="47"/>
      <c r="DW184" s="47"/>
      <c r="DX184" s="47"/>
      <c r="DY184" s="47"/>
      <c r="DZ184" s="47"/>
      <c r="EA184" s="47"/>
      <c r="EB184" s="47"/>
      <c r="EC184" s="47"/>
      <c r="ED184" s="47"/>
      <c r="EE184" s="47"/>
      <c r="EF184" s="47"/>
    </row>
    <row r="185" spans="1:136" s="24" customFormat="1" ht="14.25" customHeight="1">
      <c r="A185" s="47"/>
      <c r="B185" s="79"/>
      <c r="C185" s="47"/>
      <c r="D185" s="106">
        <v>1</v>
      </c>
      <c r="E185" s="107">
        <v>2</v>
      </c>
      <c r="F185" s="107">
        <v>3</v>
      </c>
      <c r="G185" s="107">
        <v>4</v>
      </c>
      <c r="H185" s="107">
        <v>5</v>
      </c>
      <c r="I185" s="107">
        <v>6</v>
      </c>
      <c r="J185" s="107">
        <v>7</v>
      </c>
      <c r="K185" s="107">
        <v>8</v>
      </c>
      <c r="L185" s="107">
        <v>9</v>
      </c>
      <c r="M185" s="107">
        <v>10</v>
      </c>
      <c r="N185" s="107">
        <v>11</v>
      </c>
      <c r="O185" s="107">
        <v>12</v>
      </c>
      <c r="P185" s="107">
        <v>13</v>
      </c>
      <c r="Q185" s="107">
        <v>14</v>
      </c>
      <c r="R185" s="107">
        <v>15</v>
      </c>
      <c r="S185" s="107">
        <v>16</v>
      </c>
      <c r="T185" s="107">
        <v>17</v>
      </c>
      <c r="U185" s="107">
        <v>18</v>
      </c>
      <c r="V185" s="107">
        <v>19</v>
      </c>
      <c r="W185" s="107">
        <v>20</v>
      </c>
      <c r="X185" s="107">
        <v>21</v>
      </c>
      <c r="Y185" s="107">
        <v>22</v>
      </c>
      <c r="Z185" s="107">
        <v>23</v>
      </c>
      <c r="AA185" s="107">
        <v>24</v>
      </c>
      <c r="AB185" s="107">
        <v>25</v>
      </c>
      <c r="AC185" s="107">
        <v>26</v>
      </c>
      <c r="AD185" s="107">
        <v>27</v>
      </c>
      <c r="AE185" s="107">
        <v>28</v>
      </c>
      <c r="AF185" s="107">
        <v>29</v>
      </c>
      <c r="AG185" s="107">
        <v>30</v>
      </c>
      <c r="AH185" s="107">
        <v>31</v>
      </c>
      <c r="AI185" s="107">
        <v>32</v>
      </c>
      <c r="AJ185" s="107">
        <v>33</v>
      </c>
      <c r="AK185" s="106">
        <v>34</v>
      </c>
      <c r="AL185" s="107">
        <v>35</v>
      </c>
      <c r="AM185" s="107">
        <v>36</v>
      </c>
      <c r="AN185" s="107">
        <v>37</v>
      </c>
      <c r="AO185" s="106">
        <v>38</v>
      </c>
      <c r="AP185" s="107">
        <v>39</v>
      </c>
      <c r="AQ185" s="107">
        <v>40</v>
      </c>
      <c r="AR185" s="107">
        <v>41</v>
      </c>
      <c r="AS185" s="107">
        <v>42</v>
      </c>
      <c r="AT185" s="107">
        <v>43</v>
      </c>
      <c r="AU185" s="107">
        <v>44</v>
      </c>
      <c r="AV185" s="107">
        <v>45</v>
      </c>
      <c r="AW185" s="107">
        <v>46</v>
      </c>
      <c r="AX185" s="107">
        <v>47</v>
      </c>
      <c r="AY185" s="107">
        <v>48</v>
      </c>
      <c r="AZ185" s="107">
        <v>49</v>
      </c>
      <c r="BA185" s="107">
        <v>50</v>
      </c>
      <c r="BB185" s="107">
        <v>51</v>
      </c>
      <c r="BC185" s="107">
        <v>52</v>
      </c>
      <c r="BD185" s="107">
        <v>53</v>
      </c>
      <c r="BE185" s="107">
        <v>54</v>
      </c>
      <c r="BF185" s="107">
        <v>55</v>
      </c>
      <c r="BG185" s="107">
        <v>56</v>
      </c>
      <c r="BH185" s="107">
        <v>57</v>
      </c>
      <c r="BI185" s="107">
        <v>58</v>
      </c>
      <c r="BJ185" s="107">
        <v>59</v>
      </c>
      <c r="BK185" s="107">
        <v>60</v>
      </c>
      <c r="BL185" s="107">
        <v>61</v>
      </c>
      <c r="BM185" s="107">
        <v>62</v>
      </c>
      <c r="BN185" s="107">
        <v>63</v>
      </c>
      <c r="BO185" s="107">
        <v>64</v>
      </c>
      <c r="BP185" s="107">
        <v>65</v>
      </c>
      <c r="BQ185" s="107">
        <v>66</v>
      </c>
      <c r="BR185" s="107">
        <v>67</v>
      </c>
      <c r="BS185" s="107">
        <v>68</v>
      </c>
      <c r="BT185" s="107">
        <v>69</v>
      </c>
      <c r="BU185" s="107">
        <v>70</v>
      </c>
      <c r="BV185" s="107">
        <v>71</v>
      </c>
      <c r="BW185" s="106">
        <v>72</v>
      </c>
      <c r="BX185" s="107">
        <v>73</v>
      </c>
      <c r="BY185" s="107">
        <v>74</v>
      </c>
      <c r="BZ185" s="107">
        <v>75</v>
      </c>
      <c r="CA185" s="106">
        <v>76</v>
      </c>
      <c r="CB185" s="107">
        <v>77</v>
      </c>
      <c r="CC185" s="107">
        <v>78</v>
      </c>
      <c r="CD185" s="107">
        <v>79</v>
      </c>
      <c r="CE185" s="106">
        <v>80</v>
      </c>
      <c r="CF185" s="107">
        <v>81</v>
      </c>
      <c r="CG185" s="107">
        <v>82</v>
      </c>
      <c r="CH185" s="106">
        <v>83</v>
      </c>
      <c r="CI185" s="107">
        <v>84</v>
      </c>
      <c r="CJ185" s="107">
        <v>85</v>
      </c>
      <c r="CK185" s="107">
        <v>86</v>
      </c>
      <c r="CL185" s="106">
        <v>87</v>
      </c>
      <c r="CM185" s="107">
        <v>88</v>
      </c>
      <c r="CN185" s="107">
        <v>89</v>
      </c>
      <c r="CO185" s="107">
        <v>90</v>
      </c>
      <c r="CP185" s="106">
        <v>91</v>
      </c>
      <c r="CQ185" s="107">
        <v>92</v>
      </c>
      <c r="CR185" s="107">
        <v>93</v>
      </c>
      <c r="CS185" s="107">
        <v>94</v>
      </c>
      <c r="CT185" s="106">
        <v>95</v>
      </c>
      <c r="CU185" s="107">
        <v>96</v>
      </c>
      <c r="CV185" s="107">
        <v>97</v>
      </c>
      <c r="CW185" s="107">
        <v>98</v>
      </c>
      <c r="CX185" s="47"/>
      <c r="CY185" s="47"/>
      <c r="CZ185" s="47"/>
      <c r="DA185" s="47"/>
      <c r="DB185" s="47"/>
      <c r="DC185" s="47"/>
      <c r="DD185" s="47"/>
      <c r="DE185" s="47"/>
      <c r="DF185" s="47"/>
      <c r="DG185" s="47"/>
      <c r="DH185" s="47"/>
      <c r="DI185" s="47"/>
      <c r="DJ185" s="47"/>
      <c r="DK185" s="47"/>
      <c r="DL185" s="47"/>
      <c r="DM185" s="47"/>
      <c r="DN185" s="47"/>
      <c r="DO185" s="47"/>
      <c r="DP185" s="47"/>
      <c r="DQ185" s="47"/>
      <c r="DR185" s="47"/>
      <c r="DS185" s="47"/>
      <c r="DT185" s="47"/>
      <c r="DU185" s="47"/>
      <c r="DV185" s="47"/>
      <c r="DW185" s="47"/>
      <c r="DX185" s="47"/>
      <c r="DY185" s="47"/>
      <c r="DZ185" s="47"/>
      <c r="EA185" s="47"/>
      <c r="EB185" s="47"/>
      <c r="EC185" s="47"/>
      <c r="ED185" s="47"/>
      <c r="EE185" s="47"/>
      <c r="EF185" s="47"/>
    </row>
    <row r="186" spans="1:136" s="24" customFormat="1" ht="12.75" customHeight="1">
      <c r="A186" s="80"/>
      <c r="B186" s="79"/>
      <c r="C186" s="47"/>
      <c r="D186" s="7" t="s">
        <v>121</v>
      </c>
      <c r="E186" s="57"/>
      <c r="F186" s="57"/>
      <c r="G186" s="105"/>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7" t="s">
        <v>143</v>
      </c>
      <c r="AL186" s="79"/>
      <c r="AM186" s="57"/>
      <c r="AN186" s="47"/>
      <c r="AO186" s="108"/>
      <c r="AP186" s="47"/>
      <c r="AQ186" s="8" t="s">
        <v>122</v>
      </c>
      <c r="AR186" s="57"/>
      <c r="AS186" s="57"/>
      <c r="AT186" s="57"/>
      <c r="AU186" s="57"/>
      <c r="AV186" s="57"/>
      <c r="AW186" s="57"/>
      <c r="AX186" s="57"/>
      <c r="AY186" s="57"/>
      <c r="AZ186" s="57"/>
      <c r="BA186" s="57"/>
      <c r="BB186" s="57"/>
      <c r="BC186" s="57"/>
      <c r="BD186" s="57"/>
      <c r="BE186" s="57"/>
      <c r="BF186" s="57"/>
      <c r="BG186" s="57"/>
      <c r="BH186" s="57"/>
      <c r="BI186" s="57"/>
      <c r="BJ186" s="57"/>
      <c r="BK186" s="57"/>
      <c r="BL186" s="57"/>
      <c r="BM186" s="57"/>
      <c r="BN186" s="57"/>
      <c r="BO186" s="57"/>
      <c r="BP186" s="57"/>
      <c r="BQ186" s="57"/>
      <c r="BR186" s="57"/>
      <c r="BS186" s="7" t="s">
        <v>123</v>
      </c>
      <c r="BT186" s="7"/>
      <c r="BU186" s="7"/>
      <c r="BV186" s="103"/>
      <c r="BW186" s="7" t="s">
        <v>124</v>
      </c>
      <c r="BX186" s="47"/>
      <c r="BY186" s="47"/>
      <c r="BZ186" s="47"/>
      <c r="CA186" s="7" t="s">
        <v>125</v>
      </c>
      <c r="CB186" s="8"/>
      <c r="CC186" s="47"/>
      <c r="CD186" s="47"/>
      <c r="CE186" s="21" t="s">
        <v>116</v>
      </c>
      <c r="CF186" s="47"/>
      <c r="CG186" s="47"/>
      <c r="CH186" s="21" t="s">
        <v>117</v>
      </c>
      <c r="CI186" s="1"/>
      <c r="CJ186" s="1"/>
      <c r="CK186" s="1"/>
      <c r="CL186" s="21" t="s">
        <v>118</v>
      </c>
      <c r="CM186" s="47"/>
      <c r="CN186" s="47"/>
      <c r="CO186" s="47"/>
      <c r="CP186" s="21" t="s">
        <v>119</v>
      </c>
      <c r="CQ186" s="86"/>
      <c r="CR186" s="86"/>
      <c r="CS186" s="86"/>
      <c r="CT186" s="21" t="s">
        <v>120</v>
      </c>
      <c r="CU186" s="86"/>
      <c r="CV186" s="86"/>
      <c r="CW186" s="86"/>
      <c r="CX186" s="47"/>
      <c r="CY186" s="47"/>
      <c r="CZ186" s="47"/>
      <c r="DA186" s="47"/>
      <c r="DB186" s="47"/>
      <c r="DC186" s="47"/>
      <c r="DD186" s="47"/>
      <c r="DE186" s="47"/>
      <c r="DF186" s="47"/>
      <c r="DG186" s="47"/>
      <c r="DH186" s="47"/>
      <c r="DI186" s="47"/>
      <c r="DJ186" s="47"/>
      <c r="DK186" s="47"/>
      <c r="DL186" s="47"/>
      <c r="DM186" s="47"/>
      <c r="DN186" s="47"/>
      <c r="DO186" s="47"/>
      <c r="DP186" s="47"/>
      <c r="DQ186" s="47"/>
      <c r="DR186" s="47"/>
      <c r="DS186" s="47"/>
      <c r="DT186" s="47"/>
      <c r="DU186" s="47"/>
      <c r="DV186" s="47"/>
      <c r="DW186" s="47"/>
      <c r="DX186" s="47"/>
      <c r="DY186" s="47"/>
      <c r="DZ186" s="47"/>
      <c r="EA186" s="47"/>
      <c r="EB186" s="47"/>
      <c r="EC186" s="47"/>
      <c r="ED186" s="47"/>
      <c r="EE186" s="47"/>
      <c r="EF186" s="47"/>
    </row>
    <row r="187" spans="1:136" s="24" customFormat="1" ht="85.2" customHeight="1">
      <c r="A187" s="81" t="s">
        <v>26</v>
      </c>
      <c r="B187" s="81" t="s">
        <v>52</v>
      </c>
      <c r="C187" s="81" t="s">
        <v>62</v>
      </c>
      <c r="D187" s="94" t="s">
        <v>7</v>
      </c>
      <c r="E187" s="85" t="s">
        <v>22</v>
      </c>
      <c r="F187" s="85" t="s">
        <v>92</v>
      </c>
      <c r="G187" s="85" t="s">
        <v>93</v>
      </c>
      <c r="H187" s="85" t="s">
        <v>20</v>
      </c>
      <c r="I187" s="85" t="s">
        <v>94</v>
      </c>
      <c r="J187" s="85" t="s">
        <v>94</v>
      </c>
      <c r="K187" s="85" t="s">
        <v>94</v>
      </c>
      <c r="L187" s="85" t="s">
        <v>112</v>
      </c>
      <c r="M187" s="85" t="s">
        <v>112</v>
      </c>
      <c r="N187" s="85" t="s">
        <v>112</v>
      </c>
      <c r="O187" s="85" t="s">
        <v>9</v>
      </c>
      <c r="P187" s="85" t="s">
        <v>9</v>
      </c>
      <c r="Q187" s="85" t="s">
        <v>9</v>
      </c>
      <c r="R187" s="85" t="s">
        <v>10</v>
      </c>
      <c r="S187" s="85" t="s">
        <v>10</v>
      </c>
      <c r="T187" s="85" t="s">
        <v>10</v>
      </c>
      <c r="U187" s="85" t="s">
        <v>11</v>
      </c>
      <c r="V187" s="85" t="s">
        <v>11</v>
      </c>
      <c r="W187" s="85" t="s">
        <v>11</v>
      </c>
      <c r="X187" s="85" t="s">
        <v>3</v>
      </c>
      <c r="Y187" s="85" t="s">
        <v>3</v>
      </c>
      <c r="Z187" s="85" t="s">
        <v>3</v>
      </c>
      <c r="AA187" s="85" t="s">
        <v>60</v>
      </c>
      <c r="AB187" s="85" t="s">
        <v>60</v>
      </c>
      <c r="AC187" s="85" t="s">
        <v>60</v>
      </c>
      <c r="AD187" s="85" t="s">
        <v>12</v>
      </c>
      <c r="AE187" s="85" t="s">
        <v>12</v>
      </c>
      <c r="AF187" s="85" t="s">
        <v>12</v>
      </c>
      <c r="AG187" s="85" t="s">
        <v>152</v>
      </c>
      <c r="AH187" s="85" t="s">
        <v>23</v>
      </c>
      <c r="AI187" s="85" t="s">
        <v>23</v>
      </c>
      <c r="AJ187" s="85" t="s">
        <v>23</v>
      </c>
      <c r="AK187" s="94" t="s">
        <v>27</v>
      </c>
      <c r="AL187" s="85" t="s">
        <v>5</v>
      </c>
      <c r="AM187" s="85" t="s">
        <v>5</v>
      </c>
      <c r="AN187" s="85" t="s">
        <v>5</v>
      </c>
      <c r="AO187" s="94" t="s">
        <v>2</v>
      </c>
      <c r="AP187" s="85" t="s">
        <v>2</v>
      </c>
      <c r="AQ187" s="85" t="s">
        <v>2</v>
      </c>
      <c r="AR187" s="85" t="s">
        <v>13</v>
      </c>
      <c r="AS187" s="85" t="s">
        <v>13</v>
      </c>
      <c r="AT187" s="85" t="s">
        <v>13</v>
      </c>
      <c r="AU187" s="85" t="s">
        <v>21</v>
      </c>
      <c r="AV187" s="85" t="s">
        <v>21</v>
      </c>
      <c r="AW187" s="85" t="s">
        <v>21</v>
      </c>
      <c r="AX187" s="85" t="s">
        <v>4</v>
      </c>
      <c r="AY187" s="85" t="s">
        <v>4</v>
      </c>
      <c r="AZ187" s="85" t="s">
        <v>4</v>
      </c>
      <c r="BA187" s="85" t="s">
        <v>14</v>
      </c>
      <c r="BB187" s="85" t="s">
        <v>14</v>
      </c>
      <c r="BC187" s="85" t="s">
        <v>14</v>
      </c>
      <c r="BD187" s="85" t="s">
        <v>28</v>
      </c>
      <c r="BE187" s="85" t="s">
        <v>25</v>
      </c>
      <c r="BF187" s="85" t="s">
        <v>25</v>
      </c>
      <c r="BG187" s="85" t="s">
        <v>25</v>
      </c>
      <c r="BH187" s="85" t="s">
        <v>71</v>
      </c>
      <c r="BI187" s="85" t="s">
        <v>29</v>
      </c>
      <c r="BJ187" s="85" t="s">
        <v>30</v>
      </c>
      <c r="BK187" s="85" t="s">
        <v>18</v>
      </c>
      <c r="BL187" s="85" t="s">
        <v>18</v>
      </c>
      <c r="BM187" s="85" t="s">
        <v>18</v>
      </c>
      <c r="BN187" s="85" t="s">
        <v>6</v>
      </c>
      <c r="BO187" s="85" t="s">
        <v>6</v>
      </c>
      <c r="BP187" s="85" t="s">
        <v>6</v>
      </c>
      <c r="BQ187" s="85" t="s">
        <v>106</v>
      </c>
      <c r="BR187" s="85" t="s">
        <v>31</v>
      </c>
      <c r="BS187" s="94" t="s">
        <v>72</v>
      </c>
      <c r="BT187" s="85" t="s">
        <v>73</v>
      </c>
      <c r="BU187" s="85" t="s">
        <v>74</v>
      </c>
      <c r="BV187" s="3" t="s">
        <v>32</v>
      </c>
      <c r="BW187" s="94" t="s">
        <v>53</v>
      </c>
      <c r="BX187" s="85" t="s">
        <v>54</v>
      </c>
      <c r="BY187" s="85" t="s">
        <v>61</v>
      </c>
      <c r="BZ187" s="85" t="s">
        <v>33</v>
      </c>
      <c r="CA187" s="94" t="s">
        <v>57</v>
      </c>
      <c r="CB187" s="85" t="s">
        <v>59</v>
      </c>
      <c r="CC187" s="85" t="s">
        <v>58</v>
      </c>
      <c r="CD187" s="85" t="s">
        <v>34</v>
      </c>
      <c r="CE187" s="94" t="s">
        <v>55</v>
      </c>
      <c r="CF187" s="85" t="s">
        <v>56</v>
      </c>
      <c r="CG187" s="85" t="s">
        <v>40</v>
      </c>
      <c r="CH187" s="69" t="s">
        <v>35</v>
      </c>
      <c r="CI187" s="3" t="s">
        <v>65</v>
      </c>
      <c r="CJ187" s="3" t="s">
        <v>66</v>
      </c>
      <c r="CK187" s="3" t="s">
        <v>67</v>
      </c>
      <c r="CL187" s="94" t="s">
        <v>41</v>
      </c>
      <c r="CM187" s="85" t="s">
        <v>42</v>
      </c>
      <c r="CN187" s="85" t="s">
        <v>43</v>
      </c>
      <c r="CO187" s="85" t="s">
        <v>105</v>
      </c>
      <c r="CP187" s="120" t="s">
        <v>44</v>
      </c>
      <c r="CQ187" s="121" t="s">
        <v>45</v>
      </c>
      <c r="CR187" s="121" t="s">
        <v>48</v>
      </c>
      <c r="CS187" s="121" t="s">
        <v>50</v>
      </c>
      <c r="CT187" s="120" t="s">
        <v>46</v>
      </c>
      <c r="CU187" s="121" t="s">
        <v>47</v>
      </c>
      <c r="CV187" s="121" t="s">
        <v>49</v>
      </c>
      <c r="CW187" s="121" t="s">
        <v>51</v>
      </c>
      <c r="CX187" s="121" t="s">
        <v>130</v>
      </c>
      <c r="CY187" s="121" t="s">
        <v>131</v>
      </c>
      <c r="CZ187" s="121" t="s">
        <v>132</v>
      </c>
      <c r="DA187" s="121" t="s">
        <v>132</v>
      </c>
      <c r="DB187" s="121" t="s">
        <v>132</v>
      </c>
      <c r="DC187" s="121" t="s">
        <v>133</v>
      </c>
      <c r="DD187" s="121" t="s">
        <v>134</v>
      </c>
      <c r="DE187" s="121" t="s">
        <v>135</v>
      </c>
      <c r="DF187" s="121" t="s">
        <v>135</v>
      </c>
      <c r="DG187" s="121" t="s">
        <v>135</v>
      </c>
      <c r="DH187" s="121" t="s">
        <v>136</v>
      </c>
      <c r="DI187" s="121" t="s">
        <v>137</v>
      </c>
      <c r="DJ187" s="121" t="s">
        <v>138</v>
      </c>
      <c r="DK187" s="121" t="s">
        <v>136</v>
      </c>
      <c r="DL187" s="121" t="s">
        <v>137</v>
      </c>
      <c r="DM187" s="62"/>
      <c r="DN187" s="62"/>
      <c r="DO187" s="62"/>
      <c r="DP187" s="62"/>
      <c r="DQ187" s="62"/>
      <c r="DR187" s="58"/>
      <c r="DS187" s="58"/>
      <c r="DT187" s="58"/>
      <c r="DU187" s="47"/>
      <c r="DV187" s="47"/>
      <c r="DW187" s="47"/>
      <c r="DX187" s="47"/>
      <c r="DY187" s="47"/>
      <c r="DZ187" s="47"/>
      <c r="EA187" s="47"/>
      <c r="EB187" s="47"/>
      <c r="EC187" s="47"/>
      <c r="ED187" s="47"/>
      <c r="EE187" s="47"/>
      <c r="EF187" s="47"/>
    </row>
    <row r="188" spans="1:136" s="24" customFormat="1" ht="12.75" customHeight="1">
      <c r="A188" s="9"/>
      <c r="B188" s="10"/>
      <c r="C188" s="11" t="s">
        <v>128</v>
      </c>
      <c r="D188" s="12" t="s">
        <v>141</v>
      </c>
      <c r="E188" s="12" t="s">
        <v>141</v>
      </c>
      <c r="F188" s="12" t="s">
        <v>141</v>
      </c>
      <c r="G188" s="12" t="s">
        <v>141</v>
      </c>
      <c r="H188" s="12" t="s">
        <v>141</v>
      </c>
      <c r="I188" s="12" t="s">
        <v>141</v>
      </c>
      <c r="J188" s="12" t="s">
        <v>141</v>
      </c>
      <c r="K188" s="12" t="s">
        <v>141</v>
      </c>
      <c r="L188" s="12" t="s">
        <v>141</v>
      </c>
      <c r="M188" s="12" t="s">
        <v>141</v>
      </c>
      <c r="N188" s="12" t="s">
        <v>141</v>
      </c>
      <c r="O188" s="12" t="s">
        <v>141</v>
      </c>
      <c r="P188" s="12" t="s">
        <v>141</v>
      </c>
      <c r="Q188" s="12" t="s">
        <v>141</v>
      </c>
      <c r="R188" s="12" t="s">
        <v>141</v>
      </c>
      <c r="S188" s="12" t="s">
        <v>141</v>
      </c>
      <c r="T188" s="12" t="s">
        <v>141</v>
      </c>
      <c r="U188" s="12" t="s">
        <v>141</v>
      </c>
      <c r="V188" s="12" t="s">
        <v>141</v>
      </c>
      <c r="W188" s="12" t="s">
        <v>141</v>
      </c>
      <c r="X188" s="12" t="s">
        <v>141</v>
      </c>
      <c r="Y188" s="12" t="s">
        <v>141</v>
      </c>
      <c r="Z188" s="12" t="s">
        <v>141</v>
      </c>
      <c r="AA188" s="12" t="s">
        <v>141</v>
      </c>
      <c r="AB188" s="12" t="s">
        <v>141</v>
      </c>
      <c r="AC188" s="12" t="s">
        <v>141</v>
      </c>
      <c r="AD188" s="12" t="s">
        <v>141</v>
      </c>
      <c r="AE188" s="12" t="s">
        <v>141</v>
      </c>
      <c r="AF188" s="12" t="s">
        <v>141</v>
      </c>
      <c r="AG188" s="12" t="s">
        <v>141</v>
      </c>
      <c r="AH188" s="12" t="s">
        <v>141</v>
      </c>
      <c r="AI188" s="12" t="s">
        <v>141</v>
      </c>
      <c r="AJ188" s="12" t="s">
        <v>141</v>
      </c>
      <c r="AK188" s="12" t="s">
        <v>141</v>
      </c>
      <c r="AL188" s="12" t="s">
        <v>141</v>
      </c>
      <c r="AM188" s="12" t="s">
        <v>141</v>
      </c>
      <c r="AN188" s="12" t="s">
        <v>141</v>
      </c>
      <c r="AO188" s="12" t="s">
        <v>141</v>
      </c>
      <c r="AP188" s="12" t="s">
        <v>141</v>
      </c>
      <c r="AQ188" s="12" t="s">
        <v>141</v>
      </c>
      <c r="AR188" s="12" t="s">
        <v>141</v>
      </c>
      <c r="AS188" s="12" t="s">
        <v>141</v>
      </c>
      <c r="AT188" s="12" t="s">
        <v>141</v>
      </c>
      <c r="AU188" s="12" t="s">
        <v>141</v>
      </c>
      <c r="AV188" s="12" t="s">
        <v>141</v>
      </c>
      <c r="AW188" s="12" t="s">
        <v>141</v>
      </c>
      <c r="AX188" s="12" t="s">
        <v>141</v>
      </c>
      <c r="AY188" s="12" t="s">
        <v>141</v>
      </c>
      <c r="AZ188" s="12" t="s">
        <v>141</v>
      </c>
      <c r="BA188" s="12" t="s">
        <v>141</v>
      </c>
      <c r="BB188" s="12" t="s">
        <v>141</v>
      </c>
      <c r="BC188" s="12" t="s">
        <v>141</v>
      </c>
      <c r="BD188" s="12" t="s">
        <v>141</v>
      </c>
      <c r="BE188" s="12" t="s">
        <v>141</v>
      </c>
      <c r="BF188" s="12" t="s">
        <v>141</v>
      </c>
      <c r="BG188" s="12" t="s">
        <v>141</v>
      </c>
      <c r="BH188" s="12" t="s">
        <v>141</v>
      </c>
      <c r="BI188" s="12" t="s">
        <v>141</v>
      </c>
      <c r="BJ188" s="12" t="s">
        <v>141</v>
      </c>
      <c r="BK188" s="12" t="s">
        <v>141</v>
      </c>
      <c r="BL188" s="12" t="s">
        <v>141</v>
      </c>
      <c r="BM188" s="12" t="s">
        <v>141</v>
      </c>
      <c r="BN188" s="12" t="s">
        <v>141</v>
      </c>
      <c r="BO188" s="12" t="s">
        <v>141</v>
      </c>
      <c r="BP188" s="12" t="s">
        <v>141</v>
      </c>
      <c r="BQ188" s="12" t="s">
        <v>141</v>
      </c>
      <c r="BR188" s="12" t="s">
        <v>141</v>
      </c>
      <c r="BS188" s="12" t="s">
        <v>141</v>
      </c>
      <c r="BT188" s="12" t="s">
        <v>141</v>
      </c>
      <c r="BU188" s="12" t="s">
        <v>141</v>
      </c>
      <c r="BV188" s="12" t="s">
        <v>141</v>
      </c>
      <c r="BW188" s="12" t="s">
        <v>141</v>
      </c>
      <c r="BX188" s="12" t="s">
        <v>141</v>
      </c>
      <c r="BY188" s="12" t="s">
        <v>141</v>
      </c>
      <c r="BZ188" s="12" t="s">
        <v>141</v>
      </c>
      <c r="CA188" s="12" t="s">
        <v>141</v>
      </c>
      <c r="CB188" s="12" t="s">
        <v>141</v>
      </c>
      <c r="CC188" s="12" t="s">
        <v>141</v>
      </c>
      <c r="CD188" s="12" t="s">
        <v>141</v>
      </c>
      <c r="CE188" s="12" t="s">
        <v>141</v>
      </c>
      <c r="CF188" s="12" t="s">
        <v>141</v>
      </c>
      <c r="CG188" s="12" t="s">
        <v>141</v>
      </c>
      <c r="CH188" s="12" t="s">
        <v>141</v>
      </c>
      <c r="CI188" s="12" t="s">
        <v>141</v>
      </c>
      <c r="CJ188" s="12" t="s">
        <v>141</v>
      </c>
      <c r="CK188" s="12" t="s">
        <v>100</v>
      </c>
      <c r="CL188" s="12" t="s">
        <v>141</v>
      </c>
      <c r="CM188" s="12" t="s">
        <v>141</v>
      </c>
      <c r="CN188" s="12" t="s">
        <v>141</v>
      </c>
      <c r="CO188" s="12" t="s">
        <v>141</v>
      </c>
      <c r="CP188" s="12" t="s">
        <v>141</v>
      </c>
      <c r="CQ188" s="12" t="s">
        <v>141</v>
      </c>
      <c r="CR188" s="12" t="s">
        <v>141</v>
      </c>
      <c r="CS188" s="12" t="s">
        <v>100</v>
      </c>
      <c r="CT188" s="12" t="s">
        <v>141</v>
      </c>
      <c r="CU188" s="12" t="s">
        <v>141</v>
      </c>
      <c r="CV188" s="12" t="s">
        <v>141</v>
      </c>
      <c r="CW188" s="12" t="s">
        <v>141</v>
      </c>
      <c r="CX188" s="12" t="s">
        <v>141</v>
      </c>
      <c r="CY188" s="12" t="s">
        <v>141</v>
      </c>
      <c r="CZ188" s="12" t="s">
        <v>141</v>
      </c>
      <c r="DA188" s="12" t="s">
        <v>100</v>
      </c>
      <c r="DB188" s="12" t="s">
        <v>100</v>
      </c>
      <c r="DC188" s="12" t="s">
        <v>141</v>
      </c>
      <c r="DD188" s="12" t="s">
        <v>141</v>
      </c>
      <c r="DE188" s="12" t="s">
        <v>141</v>
      </c>
      <c r="DF188" s="12" t="s">
        <v>100</v>
      </c>
      <c r="DG188" s="12" t="s">
        <v>100</v>
      </c>
      <c r="DH188" s="12" t="s">
        <v>141</v>
      </c>
      <c r="DI188" s="12" t="s">
        <v>141</v>
      </c>
      <c r="DJ188" s="12" t="s">
        <v>141</v>
      </c>
      <c r="DK188" s="47"/>
      <c r="DL188" s="47"/>
      <c r="DM188" s="47"/>
      <c r="DN188" s="47"/>
      <c r="DO188" s="47"/>
      <c r="DP188" s="47"/>
      <c r="DQ188" s="47"/>
      <c r="DR188" s="47"/>
      <c r="DS188" s="47"/>
      <c r="DT188" s="47"/>
      <c r="DU188" s="47"/>
      <c r="DV188" s="47"/>
      <c r="DW188" s="47"/>
      <c r="DX188" s="47"/>
      <c r="DY188" s="47"/>
      <c r="DZ188" s="47"/>
      <c r="EA188" s="47"/>
      <c r="EB188" s="47"/>
      <c r="EC188" s="47"/>
      <c r="ED188" s="47"/>
      <c r="EE188" s="47"/>
      <c r="EF188" s="47"/>
    </row>
    <row r="189" spans="1:136" s="24" customFormat="1" ht="12.75" customHeight="1">
      <c r="A189" s="9"/>
      <c r="B189" s="10"/>
      <c r="C189" s="60" t="s">
        <v>129</v>
      </c>
      <c r="D189" s="64" t="s">
        <v>16</v>
      </c>
      <c r="E189" s="58" t="s">
        <v>16</v>
      </c>
      <c r="F189" s="58" t="s">
        <v>16</v>
      </c>
      <c r="G189" s="58" t="s">
        <v>16</v>
      </c>
      <c r="H189" s="58" t="s">
        <v>16</v>
      </c>
      <c r="I189" s="58" t="s">
        <v>0</v>
      </c>
      <c r="J189" s="58" t="s">
        <v>1</v>
      </c>
      <c r="K189" s="58" t="s">
        <v>8</v>
      </c>
      <c r="L189" s="58" t="s">
        <v>0</v>
      </c>
      <c r="M189" s="58" t="s">
        <v>1</v>
      </c>
      <c r="N189" s="58" t="s">
        <v>8</v>
      </c>
      <c r="O189" s="58" t="s">
        <v>0</v>
      </c>
      <c r="P189" s="58" t="s">
        <v>1</v>
      </c>
      <c r="Q189" s="58" t="s">
        <v>8</v>
      </c>
      <c r="R189" s="58" t="s">
        <v>0</v>
      </c>
      <c r="S189" s="58" t="s">
        <v>1</v>
      </c>
      <c r="T189" s="58" t="s">
        <v>8</v>
      </c>
      <c r="U189" s="58" t="s">
        <v>0</v>
      </c>
      <c r="V189" s="58" t="s">
        <v>1</v>
      </c>
      <c r="W189" s="58" t="s">
        <v>8</v>
      </c>
      <c r="X189" s="58" t="s">
        <v>0</v>
      </c>
      <c r="Y189" s="58" t="s">
        <v>1</v>
      </c>
      <c r="Z189" s="58" t="s">
        <v>8</v>
      </c>
      <c r="AA189" s="58" t="s">
        <v>0</v>
      </c>
      <c r="AB189" s="58" t="s">
        <v>1</v>
      </c>
      <c r="AC189" s="58" t="s">
        <v>8</v>
      </c>
      <c r="AD189" s="58" t="s">
        <v>0</v>
      </c>
      <c r="AE189" s="58" t="s">
        <v>1</v>
      </c>
      <c r="AF189" s="58" t="s">
        <v>8</v>
      </c>
      <c r="AG189" s="57" t="s">
        <v>17</v>
      </c>
      <c r="AH189" s="57" t="s">
        <v>0</v>
      </c>
      <c r="AI189" s="57" t="s">
        <v>24</v>
      </c>
      <c r="AJ189" s="57" t="s">
        <v>63</v>
      </c>
      <c r="AK189" s="70" t="s">
        <v>64</v>
      </c>
      <c r="AL189" s="58" t="s">
        <v>0</v>
      </c>
      <c r="AM189" s="58" t="s">
        <v>1</v>
      </c>
      <c r="AN189" s="47" t="s">
        <v>8</v>
      </c>
      <c r="AO189" s="64" t="s">
        <v>0</v>
      </c>
      <c r="AP189" s="58" t="s">
        <v>1</v>
      </c>
      <c r="AQ189" s="58" t="s">
        <v>8</v>
      </c>
      <c r="AR189" s="58" t="s">
        <v>0</v>
      </c>
      <c r="AS189" s="58" t="s">
        <v>1</v>
      </c>
      <c r="AT189" s="58" t="s">
        <v>8</v>
      </c>
      <c r="AU189" s="58" t="s">
        <v>0</v>
      </c>
      <c r="AV189" s="58" t="s">
        <v>1</v>
      </c>
      <c r="AW189" s="58" t="s">
        <v>8</v>
      </c>
      <c r="AX189" s="58" t="s">
        <v>0</v>
      </c>
      <c r="AY189" s="58" t="s">
        <v>1</v>
      </c>
      <c r="AZ189" s="58" t="s">
        <v>8</v>
      </c>
      <c r="BA189" s="58" t="s">
        <v>0</v>
      </c>
      <c r="BB189" s="58" t="s">
        <v>1</v>
      </c>
      <c r="BC189" s="58" t="s">
        <v>8</v>
      </c>
      <c r="BD189" s="58" t="s">
        <v>15</v>
      </c>
      <c r="BE189" s="58" t="s">
        <v>0</v>
      </c>
      <c r="BF189" s="58" t="s">
        <v>1</v>
      </c>
      <c r="BG189" s="58" t="s">
        <v>8</v>
      </c>
      <c r="BH189" s="58" t="s">
        <v>15</v>
      </c>
      <c r="BI189" s="57" t="s">
        <v>38</v>
      </c>
      <c r="BJ189" s="57" t="s">
        <v>39</v>
      </c>
      <c r="BK189" s="58" t="s">
        <v>0</v>
      </c>
      <c r="BL189" s="58" t="s">
        <v>1</v>
      </c>
      <c r="BM189" s="58" t="s">
        <v>8</v>
      </c>
      <c r="BN189" s="58" t="s">
        <v>0</v>
      </c>
      <c r="BO189" s="58" t="s">
        <v>1</v>
      </c>
      <c r="BP189" s="58" t="s">
        <v>8</v>
      </c>
      <c r="BQ189" s="57" t="s">
        <v>39</v>
      </c>
      <c r="BR189" s="57" t="s">
        <v>39</v>
      </c>
      <c r="BS189" s="64" t="s">
        <v>8</v>
      </c>
      <c r="BT189" s="58" t="s">
        <v>8</v>
      </c>
      <c r="BU189" s="57" t="s">
        <v>101</v>
      </c>
      <c r="BV189" s="57" t="s">
        <v>101</v>
      </c>
      <c r="BW189" s="64" t="s">
        <v>0</v>
      </c>
      <c r="BX189" s="58" t="s">
        <v>1</v>
      </c>
      <c r="BY189" s="58" t="s">
        <v>1</v>
      </c>
      <c r="BZ189" s="57" t="s">
        <v>101</v>
      </c>
      <c r="CA189" s="64" t="s">
        <v>0</v>
      </c>
      <c r="CB189" s="58" t="s">
        <v>1</v>
      </c>
      <c r="CC189" s="58" t="s">
        <v>1</v>
      </c>
      <c r="CD189" s="57" t="s">
        <v>101</v>
      </c>
      <c r="CE189" s="64" t="s">
        <v>0</v>
      </c>
      <c r="CF189" s="58" t="s">
        <v>1</v>
      </c>
      <c r="CG189" s="58" t="s">
        <v>1</v>
      </c>
      <c r="CH189" s="70" t="s">
        <v>101</v>
      </c>
      <c r="CI189" s="58" t="s">
        <v>0</v>
      </c>
      <c r="CJ189" s="58" t="s">
        <v>1</v>
      </c>
      <c r="CK189" s="58" t="s">
        <v>0</v>
      </c>
      <c r="CL189" s="64" t="s">
        <v>0</v>
      </c>
      <c r="CM189" s="58" t="s">
        <v>1</v>
      </c>
      <c r="CN189" s="57" t="s">
        <v>101</v>
      </c>
      <c r="CO189" s="57"/>
      <c r="CP189" s="64" t="s">
        <v>0</v>
      </c>
      <c r="CQ189" s="58" t="s">
        <v>1</v>
      </c>
      <c r="CR189" s="57" t="s">
        <v>101</v>
      </c>
      <c r="CS189" s="58" t="s">
        <v>0</v>
      </c>
      <c r="CT189" s="64" t="s">
        <v>0</v>
      </c>
      <c r="CU189" s="58" t="s">
        <v>1</v>
      </c>
      <c r="CV189" s="57" t="s">
        <v>101</v>
      </c>
      <c r="CW189" s="58" t="s">
        <v>0</v>
      </c>
      <c r="CX189" s="58" t="s">
        <v>0</v>
      </c>
      <c r="CY189" s="58" t="s">
        <v>1</v>
      </c>
      <c r="CZ189" s="57" t="s">
        <v>101</v>
      </c>
      <c r="DA189" s="57"/>
      <c r="DB189" s="57"/>
      <c r="DC189" s="58" t="s">
        <v>0</v>
      </c>
      <c r="DD189" s="58" t="s">
        <v>1</v>
      </c>
      <c r="DE189" s="57" t="s">
        <v>101</v>
      </c>
      <c r="DF189" s="57"/>
      <c r="DG189" s="57"/>
      <c r="DH189" s="58" t="s">
        <v>0</v>
      </c>
      <c r="DI189" s="58" t="s">
        <v>1</v>
      </c>
      <c r="DJ189" s="58" t="s">
        <v>101</v>
      </c>
      <c r="DK189" s="58" t="s">
        <v>0</v>
      </c>
      <c r="DL189" s="58" t="s">
        <v>1</v>
      </c>
      <c r="DM189" s="58"/>
      <c r="DN189" s="58"/>
      <c r="DO189" s="58"/>
      <c r="DP189" s="58"/>
      <c r="DQ189" s="47"/>
      <c r="DR189" s="47"/>
      <c r="DS189" s="47"/>
      <c r="DT189" s="47"/>
      <c r="DU189" s="47"/>
      <c r="DV189" s="47"/>
      <c r="DW189" s="47"/>
      <c r="DX189" s="47"/>
      <c r="DY189" s="47"/>
      <c r="DZ189" s="47"/>
      <c r="EA189" s="47"/>
      <c r="EB189" s="47"/>
      <c r="EC189" s="47"/>
      <c r="ED189" s="47"/>
      <c r="EE189" s="47"/>
      <c r="EF189" s="47"/>
    </row>
    <row r="190" spans="1:136" s="24" customFormat="1">
      <c r="A190" s="47"/>
      <c r="B190" s="47"/>
      <c r="C190" s="47"/>
      <c r="D190" s="89"/>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89"/>
      <c r="AL190" s="47"/>
      <c r="AM190" s="47"/>
      <c r="AN190" s="47"/>
      <c r="AO190" s="89"/>
      <c r="AP190" s="47"/>
      <c r="AQ190" s="47"/>
      <c r="AR190" s="47"/>
      <c r="AS190" s="47"/>
      <c r="AT190" s="47"/>
      <c r="AU190" s="47"/>
      <c r="AV190" s="47"/>
      <c r="AW190" s="47"/>
      <c r="AX190" s="47"/>
      <c r="AY190" s="47"/>
      <c r="AZ190" s="47"/>
      <c r="BA190" s="47"/>
      <c r="BB190" s="47"/>
      <c r="BC190" s="47"/>
      <c r="BD190" s="47"/>
      <c r="BE190" s="47"/>
      <c r="BF190" s="47"/>
      <c r="BG190" s="47"/>
      <c r="BH190" s="47"/>
      <c r="BI190" s="47"/>
      <c r="BJ190" s="47"/>
      <c r="BK190" s="47"/>
      <c r="BL190" s="47"/>
      <c r="BM190" s="47"/>
      <c r="BN190" s="47"/>
      <c r="BO190" s="47"/>
      <c r="BP190" s="47"/>
      <c r="BQ190" s="47"/>
      <c r="BR190" s="47"/>
      <c r="BS190" s="89"/>
      <c r="BT190" s="47"/>
      <c r="BU190" s="47"/>
      <c r="BV190" s="47"/>
      <c r="BW190" s="89"/>
      <c r="BX190" s="47"/>
      <c r="BY190" s="47"/>
      <c r="BZ190" s="47"/>
      <c r="CA190" s="89"/>
      <c r="CB190" s="47"/>
      <c r="CC190" s="47"/>
      <c r="CD190" s="47"/>
      <c r="CE190" s="89"/>
      <c r="CF190" s="47"/>
      <c r="CG190" s="47"/>
      <c r="CH190" s="89"/>
      <c r="CI190" s="47"/>
      <c r="CJ190" s="47"/>
      <c r="CK190" s="47"/>
      <c r="CL190" s="89"/>
      <c r="CM190" s="47"/>
      <c r="CN190" s="47"/>
      <c r="CO190" s="62"/>
      <c r="CP190" s="89"/>
      <c r="CQ190" s="86"/>
      <c r="CR190" s="86"/>
      <c r="CS190" s="86"/>
      <c r="CT190" s="89"/>
      <c r="CU190" s="86"/>
      <c r="CV190" s="86"/>
      <c r="CW190" s="86"/>
      <c r="CX190" s="47"/>
      <c r="CY190" s="47"/>
      <c r="CZ190" s="47"/>
      <c r="DA190" s="47"/>
      <c r="DB190" s="47"/>
      <c r="DC190" s="47"/>
      <c r="DD190" s="47"/>
      <c r="DE190" s="47"/>
      <c r="DF190" s="47"/>
      <c r="DG190" s="47"/>
      <c r="DH190" s="47"/>
      <c r="DI190" s="47"/>
      <c r="DJ190" s="47"/>
      <c r="DK190" s="47"/>
      <c r="DL190" s="47"/>
      <c r="DM190" s="47"/>
      <c r="DN190" s="47"/>
      <c r="DO190" s="47"/>
      <c r="DP190" s="47"/>
      <c r="DQ190" s="47"/>
      <c r="DR190" s="47"/>
      <c r="DS190" s="47"/>
      <c r="DT190" s="47"/>
      <c r="DU190" s="47"/>
      <c r="DV190" s="47"/>
      <c r="DW190" s="47"/>
      <c r="DX190" s="47"/>
      <c r="DY190" s="47"/>
      <c r="DZ190" s="47"/>
      <c r="EA190" s="47"/>
      <c r="EB190" s="47"/>
      <c r="EC190" s="47"/>
      <c r="ED190" s="47"/>
      <c r="EE190" s="47"/>
      <c r="EF190" s="47"/>
    </row>
    <row r="191" spans="1:136" s="47" customFormat="1" ht="12.75" customHeight="1">
      <c r="A191" s="61"/>
      <c r="B191" s="61"/>
      <c r="C191" s="59" t="s">
        <v>102</v>
      </c>
      <c r="D191" s="65" t="s">
        <v>97</v>
      </c>
      <c r="E191" s="62" t="s">
        <v>97</v>
      </c>
      <c r="F191" s="62" t="s">
        <v>97</v>
      </c>
      <c r="G191" s="62" t="s">
        <v>97</v>
      </c>
      <c r="H191" s="62" t="s">
        <v>97</v>
      </c>
      <c r="I191" s="62" t="s">
        <v>97</v>
      </c>
      <c r="J191" s="62" t="s">
        <v>97</v>
      </c>
      <c r="K191" s="62" t="s">
        <v>97</v>
      </c>
      <c r="L191" s="62" t="s">
        <v>97</v>
      </c>
      <c r="M191" s="62" t="s">
        <v>97</v>
      </c>
      <c r="N191" s="62" t="s">
        <v>97</v>
      </c>
      <c r="O191" s="62" t="s">
        <v>97</v>
      </c>
      <c r="P191" s="62" t="s">
        <v>97</v>
      </c>
      <c r="Q191" s="62" t="s">
        <v>97</v>
      </c>
      <c r="R191" s="62" t="s">
        <v>97</v>
      </c>
      <c r="S191" s="62" t="s">
        <v>97</v>
      </c>
      <c r="T191" s="62" t="s">
        <v>97</v>
      </c>
      <c r="U191" s="62" t="s">
        <v>98</v>
      </c>
      <c r="V191" s="62" t="s">
        <v>98</v>
      </c>
      <c r="W191" s="62" t="s">
        <v>98</v>
      </c>
      <c r="X191" s="62" t="s">
        <v>97</v>
      </c>
      <c r="Y191" s="62" t="s">
        <v>97</v>
      </c>
      <c r="Z191" s="62" t="s">
        <v>97</v>
      </c>
      <c r="AA191" s="62" t="s">
        <v>97</v>
      </c>
      <c r="AB191" s="62" t="s">
        <v>97</v>
      </c>
      <c r="AC191" s="62" t="s">
        <v>97</v>
      </c>
      <c r="AD191" s="62" t="s">
        <v>97</v>
      </c>
      <c r="AE191" s="62" t="s">
        <v>97</v>
      </c>
      <c r="AF191" s="62" t="s">
        <v>97</v>
      </c>
      <c r="AG191" s="62" t="s">
        <v>97</v>
      </c>
      <c r="AH191" s="62" t="s">
        <v>98</v>
      </c>
      <c r="AI191" s="62" t="s">
        <v>98</v>
      </c>
      <c r="AJ191" s="62" t="s">
        <v>98</v>
      </c>
      <c r="AK191" s="65" t="s">
        <v>98</v>
      </c>
      <c r="AL191" s="62" t="s">
        <v>98</v>
      </c>
      <c r="AM191" s="62" t="s">
        <v>98</v>
      </c>
      <c r="AN191" s="62" t="s">
        <v>98</v>
      </c>
      <c r="AO191" s="65" t="s">
        <v>36</v>
      </c>
      <c r="AP191" s="63" t="s">
        <v>36</v>
      </c>
      <c r="AQ191" s="63" t="s">
        <v>36</v>
      </c>
      <c r="AR191" s="63" t="s">
        <v>36</v>
      </c>
      <c r="AS191" s="63" t="s">
        <v>36</v>
      </c>
      <c r="AT191" s="63" t="s">
        <v>36</v>
      </c>
      <c r="AU191" s="63" t="s">
        <v>36</v>
      </c>
      <c r="AV191" s="63" t="s">
        <v>36</v>
      </c>
      <c r="AW191" s="63" t="s">
        <v>36</v>
      </c>
      <c r="AX191" s="63" t="s">
        <v>36</v>
      </c>
      <c r="AY191" s="63" t="s">
        <v>36</v>
      </c>
      <c r="AZ191" s="63" t="s">
        <v>36</v>
      </c>
      <c r="BA191" s="63" t="s">
        <v>36</v>
      </c>
      <c r="BB191" s="63" t="s">
        <v>36</v>
      </c>
      <c r="BC191" s="63" t="s">
        <v>36</v>
      </c>
      <c r="BD191" s="63" t="s">
        <v>37</v>
      </c>
      <c r="BE191" s="63" t="s">
        <v>36</v>
      </c>
      <c r="BF191" s="63" t="s">
        <v>36</v>
      </c>
      <c r="BG191" s="63" t="s">
        <v>36</v>
      </c>
      <c r="BH191" s="63" t="s">
        <v>127</v>
      </c>
      <c r="BI191" s="63" t="s">
        <v>36</v>
      </c>
      <c r="BJ191" s="63" t="s">
        <v>37</v>
      </c>
      <c r="BK191" s="63" t="s">
        <v>36</v>
      </c>
      <c r="BL191" s="63" t="s">
        <v>36</v>
      </c>
      <c r="BM191" s="63" t="s">
        <v>36</v>
      </c>
      <c r="BN191" s="62" t="s">
        <v>37</v>
      </c>
      <c r="BO191" s="62" t="s">
        <v>37</v>
      </c>
      <c r="BP191" s="62" t="s">
        <v>37</v>
      </c>
      <c r="BQ191" s="62" t="s">
        <v>37</v>
      </c>
      <c r="BR191" s="62" t="s">
        <v>37</v>
      </c>
      <c r="BS191" s="65" t="s">
        <v>103</v>
      </c>
      <c r="BT191" s="62" t="s">
        <v>103</v>
      </c>
      <c r="BU191" s="62" t="s">
        <v>103</v>
      </c>
      <c r="BV191" s="62" t="s">
        <v>103</v>
      </c>
      <c r="BW191" s="65" t="s">
        <v>103</v>
      </c>
      <c r="BX191" s="62" t="s">
        <v>103</v>
      </c>
      <c r="BY191" s="62" t="s">
        <v>103</v>
      </c>
      <c r="BZ191" s="62" t="s">
        <v>103</v>
      </c>
      <c r="CA191" s="65" t="s">
        <v>103</v>
      </c>
      <c r="CB191" s="62" t="s">
        <v>103</v>
      </c>
      <c r="CC191" s="62" t="s">
        <v>103</v>
      </c>
      <c r="CD191" s="62" t="s">
        <v>103</v>
      </c>
      <c r="CE191" s="65" t="s">
        <v>103</v>
      </c>
      <c r="CF191" s="62" t="s">
        <v>103</v>
      </c>
      <c r="CG191" s="62" t="s">
        <v>103</v>
      </c>
      <c r="CH191" s="65" t="s">
        <v>103</v>
      </c>
      <c r="CI191" s="62" t="s">
        <v>103</v>
      </c>
      <c r="CJ191" s="62" t="s">
        <v>103</v>
      </c>
      <c r="CK191" s="62" t="s">
        <v>103</v>
      </c>
      <c r="CL191" s="65" t="s">
        <v>103</v>
      </c>
      <c r="CM191" s="62" t="s">
        <v>103</v>
      </c>
      <c r="CN191" s="62" t="s">
        <v>103</v>
      </c>
      <c r="CO191" s="62" t="s">
        <v>103</v>
      </c>
      <c r="CP191" s="65" t="s">
        <v>97</v>
      </c>
      <c r="CQ191" s="62" t="s">
        <v>97</v>
      </c>
      <c r="CR191" s="62" t="s">
        <v>97</v>
      </c>
      <c r="CS191" s="62" t="s">
        <v>97</v>
      </c>
      <c r="CT191" s="65" t="s">
        <v>103</v>
      </c>
      <c r="CU191" s="62" t="s">
        <v>103</v>
      </c>
      <c r="CV191" s="62" t="s">
        <v>103</v>
      </c>
      <c r="CW191" s="62" t="s">
        <v>103</v>
      </c>
    </row>
    <row r="192" spans="1:136" s="24" customFormat="1" ht="13.8">
      <c r="A192" s="9"/>
      <c r="B192" s="10"/>
      <c r="C192" s="11"/>
      <c r="D192" s="12"/>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2"/>
      <c r="AL192" s="10"/>
      <c r="AM192" s="10"/>
      <c r="AN192" s="10"/>
      <c r="AO192" s="12"/>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2"/>
      <c r="BT192" s="10"/>
      <c r="BU192" s="10"/>
      <c r="BV192" s="23"/>
      <c r="BW192" s="12"/>
      <c r="BX192" s="10"/>
      <c r="BY192" s="10"/>
      <c r="BZ192" s="10"/>
      <c r="CA192" s="12"/>
      <c r="CB192" s="10"/>
      <c r="CC192" s="10"/>
      <c r="CD192" s="10"/>
      <c r="CE192" s="12"/>
      <c r="CF192" s="10"/>
      <c r="CG192" s="10"/>
      <c r="CH192" s="12"/>
      <c r="CI192" s="10"/>
      <c r="CJ192" s="10"/>
      <c r="CK192" s="10"/>
      <c r="CL192" s="12"/>
      <c r="CM192" s="10"/>
      <c r="CN192" s="10"/>
      <c r="CO192" s="10"/>
      <c r="CP192" s="12"/>
      <c r="CQ192" s="39"/>
      <c r="CR192" s="39"/>
      <c r="CS192" s="39"/>
      <c r="CT192" s="12"/>
      <c r="CU192" s="39"/>
      <c r="CV192" s="39"/>
      <c r="CW192" s="39"/>
      <c r="CX192" s="47"/>
      <c r="CY192" s="47"/>
      <c r="CZ192" s="47"/>
      <c r="DA192" s="47"/>
      <c r="DB192" s="47"/>
      <c r="DC192" s="47"/>
      <c r="DD192" s="47"/>
      <c r="DE192" s="47"/>
      <c r="DF192" s="47"/>
      <c r="DG192" s="47"/>
      <c r="DH192" s="47"/>
      <c r="DI192" s="47"/>
      <c r="DJ192" s="47"/>
      <c r="DK192" s="47"/>
      <c r="DL192" s="47"/>
      <c r="DM192" s="47"/>
      <c r="DN192" s="47"/>
      <c r="DO192" s="47"/>
      <c r="DP192" s="47"/>
      <c r="DQ192" s="47"/>
      <c r="DR192" s="47"/>
      <c r="DS192" s="47"/>
      <c r="DT192" s="47"/>
      <c r="DU192" s="47"/>
      <c r="DV192" s="47"/>
      <c r="DW192" s="47"/>
      <c r="DX192" s="47"/>
      <c r="DY192" s="47"/>
      <c r="DZ192" s="47"/>
      <c r="EA192" s="47"/>
      <c r="EB192" s="47"/>
      <c r="EC192" s="47"/>
      <c r="ED192" s="47"/>
      <c r="EE192" s="47"/>
      <c r="EF192" s="47"/>
    </row>
    <row r="193" spans="1:136" s="24" customFormat="1">
      <c r="A193" s="47"/>
      <c r="B193" s="47"/>
      <c r="C193" s="47"/>
      <c r="D193" s="89"/>
      <c r="E193" s="47"/>
      <c r="F193" s="47"/>
      <c r="G193" s="47"/>
      <c r="H193" s="44"/>
      <c r="I193" s="44"/>
      <c r="J193" s="44"/>
      <c r="K193" s="44"/>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89"/>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89"/>
      <c r="BX193" s="47"/>
      <c r="BY193" s="47"/>
      <c r="BZ193" s="47"/>
      <c r="CA193" s="89"/>
      <c r="CB193" s="47"/>
      <c r="CC193" s="47"/>
      <c r="CD193" s="47"/>
      <c r="CE193" s="89"/>
      <c r="CF193" s="47"/>
      <c r="CG193" s="47"/>
      <c r="CH193" s="89"/>
      <c r="CI193" s="47"/>
      <c r="CJ193" s="47"/>
      <c r="CK193" s="47"/>
      <c r="CL193" s="88"/>
      <c r="CM193" s="44"/>
      <c r="CN193" s="44"/>
      <c r="CO193" s="44"/>
      <c r="CP193" s="89"/>
      <c r="CQ193" s="86"/>
      <c r="CR193" s="86"/>
      <c r="CS193" s="86"/>
      <c r="CT193" s="89"/>
      <c r="CU193" s="86"/>
      <c r="CV193" s="86"/>
      <c r="CW193" s="86"/>
      <c r="CX193" s="47"/>
      <c r="CY193" s="47"/>
      <c r="CZ193" s="47"/>
      <c r="DA193" s="47"/>
      <c r="DB193" s="47"/>
      <c r="DC193" s="47"/>
      <c r="DD193" s="47"/>
      <c r="DE193" s="47"/>
      <c r="DF193" s="47"/>
      <c r="DG193" s="47"/>
      <c r="DH193" s="47"/>
      <c r="DI193" s="47"/>
      <c r="DJ193" s="47"/>
      <c r="DK193" s="47"/>
      <c r="DL193" s="47"/>
      <c r="DM193" s="47"/>
      <c r="DN193" s="47"/>
      <c r="DO193" s="47"/>
      <c r="DP193" s="47"/>
      <c r="DQ193" s="47"/>
      <c r="DR193" s="47"/>
      <c r="DS193" s="47"/>
      <c r="DT193" s="47"/>
      <c r="DU193" s="47"/>
      <c r="DV193" s="47"/>
      <c r="DW193" s="47"/>
      <c r="DX193" s="47"/>
      <c r="DY193" s="47"/>
      <c r="DZ193" s="47"/>
      <c r="EA193" s="47"/>
      <c r="EB193" s="47"/>
      <c r="EC193" s="47"/>
      <c r="ED193" s="47"/>
      <c r="EE193" s="47"/>
      <c r="EF193" s="47"/>
    </row>
    <row r="194" spans="1:136" s="24" customFormat="1">
      <c r="A194" s="47"/>
      <c r="B194" s="47"/>
      <c r="C194" s="47"/>
      <c r="D194" s="89"/>
      <c r="E194" s="47"/>
      <c r="F194" s="47"/>
      <c r="G194" s="47"/>
      <c r="H194" s="47"/>
      <c r="I194" s="1" t="s">
        <v>104</v>
      </c>
      <c r="J194" s="19"/>
      <c r="K194" s="19"/>
      <c r="L194" s="1"/>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89"/>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89"/>
      <c r="BX194" s="47"/>
      <c r="BY194" s="47"/>
      <c r="BZ194" s="47"/>
      <c r="CA194" s="89"/>
      <c r="CB194" s="47"/>
      <c r="CC194" s="47"/>
      <c r="CD194" s="47"/>
      <c r="CE194" s="89"/>
      <c r="CF194" s="47"/>
      <c r="CG194" s="47"/>
      <c r="CH194" s="89"/>
      <c r="CI194" s="47"/>
      <c r="CJ194" s="47"/>
      <c r="CK194" s="47"/>
      <c r="CL194" s="88"/>
      <c r="CM194" s="44"/>
      <c r="CN194" s="44"/>
      <c r="CO194" s="44"/>
      <c r="CP194" s="89"/>
      <c r="CQ194" s="86"/>
      <c r="CR194" s="86"/>
      <c r="CS194" s="86"/>
      <c r="CT194" s="89"/>
      <c r="CU194" s="86"/>
      <c r="CV194" s="86"/>
      <c r="CW194" s="86"/>
      <c r="CX194" s="47"/>
      <c r="CY194" s="47"/>
      <c r="CZ194" s="47"/>
      <c r="DA194" s="47"/>
      <c r="DB194" s="47"/>
      <c r="DC194" s="47"/>
      <c r="DD194" s="47"/>
      <c r="DE194" s="47"/>
      <c r="DF194" s="47"/>
      <c r="DG194" s="47"/>
      <c r="DH194" s="47"/>
      <c r="DI194" s="47"/>
      <c r="DJ194" s="47"/>
      <c r="DK194" s="47"/>
      <c r="DL194" s="47"/>
      <c r="DM194" s="47"/>
      <c r="DN194" s="47"/>
      <c r="DO194" s="47"/>
      <c r="DP194" s="47"/>
      <c r="DQ194" s="47"/>
      <c r="DR194" s="47"/>
      <c r="DS194" s="47"/>
      <c r="DT194" s="47"/>
      <c r="DU194" s="47"/>
      <c r="DV194" s="47"/>
      <c r="DW194" s="47"/>
      <c r="DX194" s="47"/>
      <c r="DY194" s="47"/>
      <c r="DZ194" s="47"/>
      <c r="EA194" s="47"/>
      <c r="EB194" s="47"/>
      <c r="EC194" s="47"/>
      <c r="ED194" s="47"/>
      <c r="EE194" s="47"/>
      <c r="EF194" s="47"/>
    </row>
    <row r="195" spans="1:136" s="24" customFormat="1">
      <c r="A195" s="47"/>
      <c r="B195" s="47"/>
      <c r="C195" s="47"/>
      <c r="D195" s="89"/>
      <c r="E195" s="47"/>
      <c r="F195" s="45"/>
      <c r="G195" s="45"/>
      <c r="H195" s="45"/>
      <c r="I195" s="45" t="s">
        <v>0</v>
      </c>
      <c r="J195" s="45" t="s">
        <v>1</v>
      </c>
      <c r="K195" s="45" t="s">
        <v>75</v>
      </c>
      <c r="L195" s="45" t="s">
        <v>0</v>
      </c>
      <c r="M195" s="45" t="s">
        <v>1</v>
      </c>
      <c r="N195" s="45" t="s">
        <v>75</v>
      </c>
      <c r="O195" s="45"/>
      <c r="P195" s="45" t="s">
        <v>75</v>
      </c>
      <c r="Q195" s="45"/>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89"/>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89"/>
      <c r="BX195" s="47"/>
      <c r="BY195" s="47"/>
      <c r="BZ195" s="47"/>
      <c r="CA195" s="89"/>
      <c r="CB195" s="47"/>
      <c r="CC195" s="47"/>
      <c r="CD195" s="47"/>
      <c r="CE195" s="89"/>
      <c r="CF195" s="47"/>
      <c r="CG195" s="47"/>
      <c r="CH195" s="89"/>
      <c r="CI195" s="47"/>
      <c r="CJ195" s="47"/>
      <c r="CK195" s="47"/>
      <c r="CL195" s="88"/>
      <c r="CM195" s="44"/>
      <c r="CN195" s="44"/>
      <c r="CO195" s="44"/>
      <c r="CP195" s="89"/>
      <c r="CQ195" s="86"/>
      <c r="CR195" s="86"/>
      <c r="CS195" s="86"/>
      <c r="CT195" s="89"/>
      <c r="CU195" s="86"/>
      <c r="CV195" s="86"/>
      <c r="CW195" s="86"/>
      <c r="CX195" s="47"/>
      <c r="CY195" s="47"/>
      <c r="CZ195" s="47"/>
      <c r="DA195" s="47"/>
      <c r="DB195" s="47"/>
      <c r="DC195" s="47"/>
      <c r="DD195" s="47"/>
      <c r="DE195" s="47"/>
      <c r="DF195" s="47"/>
      <c r="DG195" s="47"/>
      <c r="DH195" s="47"/>
      <c r="DI195" s="47"/>
      <c r="DJ195" s="47"/>
      <c r="DK195" s="47"/>
      <c r="DL195" s="47"/>
      <c r="DM195" s="47"/>
      <c r="DN195" s="47"/>
      <c r="DO195" s="47"/>
      <c r="DP195" s="47"/>
      <c r="DQ195" s="47"/>
      <c r="DR195" s="47"/>
      <c r="DS195" s="47"/>
      <c r="DT195" s="47"/>
      <c r="DU195" s="47"/>
      <c r="DV195" s="47"/>
      <c r="DW195" s="47"/>
      <c r="DX195" s="47"/>
      <c r="DY195" s="47"/>
      <c r="DZ195" s="47"/>
      <c r="EA195" s="47"/>
      <c r="EB195" s="47"/>
      <c r="EC195" s="47"/>
      <c r="ED195" s="47"/>
      <c r="EE195" s="47"/>
      <c r="EF195" s="47"/>
    </row>
    <row r="196" spans="1:136" s="24" customFormat="1">
      <c r="A196" s="47"/>
      <c r="B196" s="47"/>
      <c r="C196" s="47"/>
      <c r="D196" s="89"/>
      <c r="E196" s="47"/>
      <c r="F196" s="19"/>
      <c r="G196" s="43" t="s">
        <v>76</v>
      </c>
      <c r="H196" s="44" t="s">
        <v>77</v>
      </c>
      <c r="I196" s="44">
        <v>1704</v>
      </c>
      <c r="J196" s="44">
        <v>2758</v>
      </c>
      <c r="K196" s="44">
        <f>SUM(I196:J196)</f>
        <v>4462</v>
      </c>
      <c r="L196" s="44"/>
      <c r="M196" s="44"/>
      <c r="N196" s="44"/>
      <c r="O196" s="19"/>
      <c r="P196" s="44"/>
      <c r="Q196" s="19"/>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89"/>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89"/>
      <c r="BX196" s="47"/>
      <c r="BY196" s="47"/>
      <c r="BZ196" s="47"/>
      <c r="CA196" s="89"/>
      <c r="CB196" s="47"/>
      <c r="CC196" s="47"/>
      <c r="CD196" s="47"/>
      <c r="CE196" s="89"/>
      <c r="CF196" s="47"/>
      <c r="CG196" s="47"/>
      <c r="CH196" s="89"/>
      <c r="CI196" s="47"/>
      <c r="CJ196" s="47"/>
      <c r="CK196" s="47"/>
      <c r="CL196" s="88"/>
      <c r="CM196" s="44"/>
      <c r="CN196" s="44"/>
      <c r="CO196" s="44"/>
      <c r="CP196" s="89"/>
      <c r="CQ196" s="86"/>
      <c r="CR196" s="86"/>
      <c r="CS196" s="86"/>
      <c r="CT196" s="89"/>
      <c r="CU196" s="86"/>
      <c r="CV196" s="86"/>
      <c r="CW196" s="86"/>
      <c r="CX196" s="47"/>
      <c r="CY196" s="47"/>
      <c r="CZ196" s="47"/>
      <c r="DA196" s="47"/>
      <c r="DB196" s="47"/>
      <c r="DC196" s="47"/>
      <c r="DD196" s="47"/>
      <c r="DE196" s="47"/>
      <c r="DF196" s="47"/>
      <c r="DG196" s="47"/>
      <c r="DH196" s="47"/>
      <c r="DI196" s="47"/>
      <c r="DJ196" s="47"/>
      <c r="DK196" s="47"/>
      <c r="DL196" s="47"/>
      <c r="DM196" s="47"/>
      <c r="DN196" s="47"/>
      <c r="DO196" s="47"/>
      <c r="DP196" s="47"/>
      <c r="DQ196" s="47"/>
      <c r="DR196" s="47"/>
      <c r="DS196" s="47"/>
      <c r="DT196" s="47"/>
      <c r="DU196" s="47"/>
      <c r="DV196" s="47"/>
      <c r="DW196" s="47"/>
      <c r="DX196" s="47"/>
      <c r="DY196" s="47"/>
      <c r="DZ196" s="47"/>
      <c r="EA196" s="47"/>
      <c r="EB196" s="47"/>
      <c r="EC196" s="47"/>
      <c r="ED196" s="47"/>
      <c r="EE196" s="47"/>
      <c r="EF196" s="47"/>
    </row>
    <row r="197" spans="1:136" s="24" customFormat="1">
      <c r="A197" s="47"/>
      <c r="B197" s="47"/>
      <c r="C197" s="47"/>
      <c r="D197" s="89"/>
      <c r="E197" s="47"/>
      <c r="F197" s="19"/>
      <c r="G197" s="43"/>
      <c r="H197" s="44" t="s">
        <v>78</v>
      </c>
      <c r="I197" s="44">
        <v>11739</v>
      </c>
      <c r="J197" s="44">
        <v>20744</v>
      </c>
      <c r="K197" s="44">
        <f>SUM(I197:J197)</f>
        <v>32483</v>
      </c>
      <c r="L197" s="44"/>
      <c r="M197" s="44"/>
      <c r="N197" s="44"/>
      <c r="O197" s="19"/>
      <c r="P197" s="44"/>
      <c r="Q197" s="19"/>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89"/>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89"/>
      <c r="BX197" s="47"/>
      <c r="BY197" s="47"/>
      <c r="BZ197" s="47"/>
      <c r="CA197" s="89"/>
      <c r="CB197" s="47"/>
      <c r="CC197" s="47"/>
      <c r="CD197" s="47"/>
      <c r="CE197" s="89"/>
      <c r="CF197" s="47"/>
      <c r="CG197" s="47"/>
      <c r="CH197" s="89"/>
      <c r="CI197" s="47"/>
      <c r="CJ197" s="47"/>
      <c r="CK197" s="47"/>
      <c r="CL197" s="88"/>
      <c r="CM197" s="44"/>
      <c r="CN197" s="44"/>
      <c r="CO197" s="44"/>
      <c r="CP197" s="89"/>
      <c r="CQ197" s="86"/>
      <c r="CR197" s="86"/>
      <c r="CS197" s="86"/>
      <c r="CT197" s="89"/>
      <c r="CU197" s="86"/>
      <c r="CV197" s="86"/>
      <c r="CW197" s="86"/>
      <c r="CX197" s="47"/>
      <c r="CY197" s="47"/>
      <c r="CZ197" s="47"/>
      <c r="DA197" s="47"/>
      <c r="DB197" s="47"/>
      <c r="DC197" s="47"/>
      <c r="DD197" s="47"/>
      <c r="DE197" s="47"/>
      <c r="DF197" s="47"/>
      <c r="DG197" s="47"/>
      <c r="DH197" s="47"/>
      <c r="DI197" s="47"/>
      <c r="DJ197" s="47"/>
      <c r="DK197" s="47"/>
      <c r="DL197" s="47"/>
      <c r="DM197" s="47"/>
      <c r="DN197" s="47"/>
      <c r="DO197" s="47"/>
      <c r="DP197" s="47"/>
      <c r="DQ197" s="47"/>
      <c r="DR197" s="47"/>
      <c r="DS197" s="47"/>
      <c r="DT197" s="47"/>
      <c r="DU197" s="47"/>
      <c r="DV197" s="47"/>
      <c r="DW197" s="47"/>
      <c r="DX197" s="47"/>
      <c r="DY197" s="47"/>
      <c r="DZ197" s="47"/>
      <c r="EA197" s="47"/>
      <c r="EB197" s="47"/>
      <c r="EC197" s="47"/>
      <c r="ED197" s="47"/>
      <c r="EE197" s="47"/>
      <c r="EF197" s="47"/>
    </row>
    <row r="198" spans="1:136" s="24" customFormat="1">
      <c r="A198" s="47"/>
      <c r="B198" s="47"/>
      <c r="C198" s="47"/>
      <c r="D198" s="89"/>
      <c r="E198" s="47"/>
      <c r="F198" s="19"/>
      <c r="G198" s="43"/>
      <c r="H198" s="44" t="s">
        <v>79</v>
      </c>
      <c r="I198" s="44">
        <f>SUM(I196:I197)</f>
        <v>13443</v>
      </c>
      <c r="J198" s="44">
        <f>SUM(J196:J197)</f>
        <v>23502</v>
      </c>
      <c r="K198" s="44">
        <f>SUM(I198:J198)</f>
        <v>36945</v>
      </c>
      <c r="L198" s="46">
        <v>8299</v>
      </c>
      <c r="M198" s="46">
        <v>12636</v>
      </c>
      <c r="N198" s="46">
        <f>SUM(L198:M198)</f>
        <v>20935</v>
      </c>
      <c r="O198" s="19"/>
      <c r="P198" s="46">
        <f>SUM(N198:O198)</f>
        <v>20935</v>
      </c>
      <c r="Q198" s="19"/>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89"/>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89"/>
      <c r="BX198" s="47"/>
      <c r="BY198" s="47"/>
      <c r="BZ198" s="47"/>
      <c r="CA198" s="89"/>
      <c r="CB198" s="47"/>
      <c r="CC198" s="47"/>
      <c r="CD198" s="47"/>
      <c r="CE198" s="89"/>
      <c r="CF198" s="47"/>
      <c r="CG198" s="47"/>
      <c r="CH198" s="89"/>
      <c r="CI198" s="47"/>
      <c r="CJ198" s="47"/>
      <c r="CK198" s="47"/>
      <c r="CL198" s="88"/>
      <c r="CM198" s="44"/>
      <c r="CN198" s="44"/>
      <c r="CO198" s="44"/>
      <c r="CP198" s="89"/>
      <c r="CQ198" s="86"/>
      <c r="CR198" s="86"/>
      <c r="CS198" s="86"/>
      <c r="CT198" s="89"/>
      <c r="CU198" s="86"/>
      <c r="CV198" s="86"/>
      <c r="CW198" s="86"/>
      <c r="CX198" s="47"/>
      <c r="CY198" s="47"/>
      <c r="CZ198" s="47"/>
      <c r="DA198" s="47"/>
      <c r="DB198" s="47"/>
      <c r="DC198" s="47"/>
      <c r="DD198" s="47"/>
      <c r="DE198" s="47"/>
      <c r="DF198" s="47"/>
      <c r="DG198" s="47"/>
      <c r="DH198" s="47"/>
      <c r="DI198" s="47"/>
      <c r="DJ198" s="47"/>
      <c r="DK198" s="47"/>
      <c r="DL198" s="47"/>
      <c r="DM198" s="47"/>
      <c r="DN198" s="47"/>
      <c r="DO198" s="47"/>
      <c r="DP198" s="47"/>
      <c r="DQ198" s="47"/>
      <c r="DR198" s="47"/>
      <c r="DS198" s="47"/>
      <c r="DT198" s="47"/>
      <c r="DU198" s="47"/>
      <c r="DV198" s="47"/>
      <c r="DW198" s="47"/>
      <c r="DX198" s="47"/>
      <c r="DY198" s="47"/>
      <c r="DZ198" s="47"/>
      <c r="EA198" s="47"/>
      <c r="EB198" s="47"/>
      <c r="EC198" s="47"/>
      <c r="ED198" s="47"/>
      <c r="EE198" s="47"/>
      <c r="EF198" s="47"/>
    </row>
    <row r="199" spans="1:136" s="24" customFormat="1">
      <c r="A199" s="47"/>
      <c r="B199" s="47"/>
      <c r="C199" s="47"/>
      <c r="D199" s="89"/>
      <c r="E199" s="47"/>
      <c r="F199" s="19"/>
      <c r="G199" s="43" t="s">
        <v>80</v>
      </c>
      <c r="H199" s="44" t="s">
        <v>81</v>
      </c>
      <c r="I199" s="44">
        <v>98093</v>
      </c>
      <c r="J199" s="44">
        <v>392371</v>
      </c>
      <c r="K199" s="44">
        <f>SUM(I199:J199)</f>
        <v>490464</v>
      </c>
      <c r="L199" s="44"/>
      <c r="M199" s="44"/>
      <c r="N199" s="44"/>
      <c r="O199" s="19"/>
      <c r="P199" s="44"/>
      <c r="Q199" s="19"/>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89"/>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89"/>
      <c r="BX199" s="47"/>
      <c r="BY199" s="47"/>
      <c r="BZ199" s="47"/>
      <c r="CA199" s="89"/>
      <c r="CB199" s="47"/>
      <c r="CC199" s="47"/>
      <c r="CD199" s="47"/>
      <c r="CE199" s="89"/>
      <c r="CF199" s="47"/>
      <c r="CG199" s="47"/>
      <c r="CH199" s="89"/>
      <c r="CI199" s="47"/>
      <c r="CJ199" s="47"/>
      <c r="CK199" s="47"/>
      <c r="CL199" s="88"/>
      <c r="CM199" s="44"/>
      <c r="CN199" s="44"/>
      <c r="CO199" s="44"/>
      <c r="CP199" s="89"/>
      <c r="CQ199" s="86"/>
      <c r="CR199" s="86"/>
      <c r="CS199" s="86"/>
      <c r="CT199" s="89"/>
      <c r="CU199" s="86"/>
      <c r="CV199" s="86"/>
      <c r="CW199" s="86"/>
      <c r="CX199" s="47"/>
      <c r="CY199" s="47"/>
      <c r="CZ199" s="47"/>
      <c r="DA199" s="47"/>
      <c r="DB199" s="47"/>
      <c r="DC199" s="47"/>
      <c r="DD199" s="47"/>
      <c r="DE199" s="47"/>
      <c r="DF199" s="47"/>
      <c r="DG199" s="47"/>
      <c r="DH199" s="47"/>
      <c r="DI199" s="47"/>
      <c r="DJ199" s="47"/>
      <c r="DK199" s="47"/>
      <c r="DL199" s="47"/>
      <c r="DM199" s="47"/>
      <c r="DN199" s="47"/>
      <c r="DO199" s="47"/>
      <c r="DP199" s="47"/>
      <c r="DQ199" s="47"/>
      <c r="DR199" s="47"/>
      <c r="DS199" s="47"/>
      <c r="DT199" s="47"/>
      <c r="DU199" s="47"/>
      <c r="DV199" s="47"/>
      <c r="DW199" s="47"/>
      <c r="DX199" s="47"/>
      <c r="DY199" s="47"/>
      <c r="DZ199" s="47"/>
      <c r="EA199" s="47"/>
      <c r="EB199" s="47"/>
      <c r="EC199" s="47"/>
      <c r="ED199" s="47"/>
      <c r="EE199" s="47"/>
      <c r="EF199" s="47"/>
    </row>
    <row r="200" spans="1:136" s="24" customFormat="1">
      <c r="A200" s="47"/>
      <c r="B200" s="47"/>
      <c r="C200" s="47"/>
      <c r="D200" s="89"/>
      <c r="E200" s="47"/>
      <c r="F200" s="19"/>
      <c r="G200" s="43"/>
      <c r="H200" s="44" t="s">
        <v>82</v>
      </c>
      <c r="I200" s="44">
        <f>SUM(I198:I199)</f>
        <v>111536</v>
      </c>
      <c r="J200" s="44">
        <f>SUM(J198:J199)</f>
        <v>415873</v>
      </c>
      <c r="K200" s="44">
        <f>SUM(I200:J200)</f>
        <v>527409</v>
      </c>
      <c r="L200" s="44">
        <f>SUM(L198:L199)</f>
        <v>8299</v>
      </c>
      <c r="M200" s="44">
        <f>SUM(M198:M199)</f>
        <v>12636</v>
      </c>
      <c r="N200" s="44">
        <f>SUM(L200:M200)</f>
        <v>20935</v>
      </c>
      <c r="O200" s="6">
        <f>L200/N200</f>
        <v>0.39641748268449967</v>
      </c>
      <c r="P200" s="44">
        <f>SUM(N200:O200)</f>
        <v>20935.396417482683</v>
      </c>
      <c r="Q200" s="6">
        <f>N200/P200</f>
        <v>0.99998106472527304</v>
      </c>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89"/>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89"/>
      <c r="BX200" s="47"/>
      <c r="BY200" s="47"/>
      <c r="BZ200" s="47"/>
      <c r="CA200" s="89"/>
      <c r="CB200" s="47"/>
      <c r="CC200" s="47"/>
      <c r="CD200" s="47"/>
      <c r="CE200" s="89"/>
      <c r="CF200" s="47"/>
      <c r="CG200" s="47"/>
      <c r="CH200" s="89"/>
      <c r="CI200" s="47"/>
      <c r="CJ200" s="47"/>
      <c r="CK200" s="47"/>
      <c r="CL200" s="88"/>
      <c r="CM200" s="44"/>
      <c r="CN200" s="44"/>
      <c r="CO200" s="44"/>
      <c r="CP200" s="89"/>
      <c r="CQ200" s="86"/>
      <c r="CR200" s="86"/>
      <c r="CS200" s="86"/>
      <c r="CT200" s="89"/>
      <c r="CU200" s="86"/>
      <c r="CV200" s="86"/>
      <c r="CW200" s="86"/>
      <c r="CX200" s="47"/>
      <c r="CY200" s="47"/>
      <c r="CZ200" s="47"/>
      <c r="DA200" s="47"/>
      <c r="DB200" s="47"/>
      <c r="DC200" s="47"/>
      <c r="DD200" s="47"/>
      <c r="DE200" s="47"/>
      <c r="DF200" s="47"/>
      <c r="DG200" s="47"/>
      <c r="DH200" s="47"/>
      <c r="DI200" s="47"/>
      <c r="DJ200" s="47"/>
      <c r="DK200" s="47"/>
      <c r="DL200" s="47"/>
      <c r="DM200" s="47"/>
      <c r="DN200" s="47"/>
      <c r="DO200" s="47"/>
      <c r="DP200" s="47"/>
      <c r="DQ200" s="47"/>
      <c r="DR200" s="47"/>
      <c r="DS200" s="47"/>
      <c r="DT200" s="47"/>
      <c r="DU200" s="47"/>
      <c r="DV200" s="47"/>
      <c r="DW200" s="47"/>
      <c r="DX200" s="47"/>
      <c r="DY200" s="47"/>
      <c r="DZ200" s="47"/>
      <c r="EA200" s="47"/>
      <c r="EB200" s="47"/>
      <c r="EC200" s="47"/>
      <c r="ED200" s="47"/>
      <c r="EE200" s="47"/>
      <c r="EF200" s="47"/>
    </row>
    <row r="201" spans="1:136" s="24" customFormat="1">
      <c r="A201" s="47"/>
      <c r="B201" s="47"/>
      <c r="C201" s="47"/>
      <c r="D201" s="89"/>
      <c r="E201" s="47"/>
      <c r="F201" s="19"/>
      <c r="G201" s="43"/>
      <c r="H201" s="44"/>
      <c r="I201" s="44"/>
      <c r="J201" s="44"/>
      <c r="K201" s="44"/>
      <c r="L201" s="44"/>
      <c r="M201" s="44"/>
      <c r="N201" s="44"/>
      <c r="O201" s="19"/>
      <c r="P201" s="44"/>
      <c r="Q201" s="19"/>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89"/>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89"/>
      <c r="BX201" s="47"/>
      <c r="BY201" s="47"/>
      <c r="BZ201" s="47"/>
      <c r="CA201" s="89"/>
      <c r="CB201" s="47"/>
      <c r="CC201" s="47"/>
      <c r="CD201" s="47"/>
      <c r="CE201" s="89"/>
      <c r="CF201" s="47"/>
      <c r="CG201" s="47"/>
      <c r="CH201" s="89"/>
      <c r="CI201" s="47"/>
      <c r="CJ201" s="47"/>
      <c r="CK201" s="47"/>
      <c r="CL201" s="88"/>
      <c r="CM201" s="44"/>
      <c r="CN201" s="44"/>
      <c r="CO201" s="44"/>
      <c r="CP201" s="89"/>
      <c r="CQ201" s="86"/>
      <c r="CR201" s="86"/>
      <c r="CS201" s="86"/>
      <c r="CT201" s="89"/>
      <c r="CU201" s="86"/>
      <c r="CV201" s="86"/>
      <c r="CW201" s="86"/>
      <c r="CX201" s="47"/>
      <c r="CY201" s="47"/>
      <c r="CZ201" s="47"/>
      <c r="DA201" s="47"/>
      <c r="DB201" s="47"/>
      <c r="DC201" s="47"/>
      <c r="DD201" s="47"/>
      <c r="DE201" s="47"/>
      <c r="DF201" s="47"/>
      <c r="DG201" s="47"/>
      <c r="DH201" s="47"/>
      <c r="DI201" s="47"/>
      <c r="DJ201" s="47"/>
      <c r="DK201" s="47"/>
      <c r="DL201" s="47"/>
      <c r="DM201" s="47"/>
      <c r="DN201" s="47"/>
      <c r="DO201" s="47"/>
      <c r="DP201" s="47"/>
      <c r="DQ201" s="47"/>
      <c r="DR201" s="47"/>
      <c r="DS201" s="47"/>
      <c r="DT201" s="47"/>
      <c r="DU201" s="47"/>
      <c r="DV201" s="47"/>
      <c r="DW201" s="47"/>
      <c r="DX201" s="47"/>
      <c r="DY201" s="47"/>
      <c r="DZ201" s="47"/>
      <c r="EA201" s="47"/>
      <c r="EB201" s="47"/>
      <c r="EC201" s="47"/>
      <c r="ED201" s="47"/>
      <c r="EE201" s="47"/>
      <c r="EF201" s="47"/>
    </row>
    <row r="202" spans="1:136" s="24" customFormat="1">
      <c r="A202" s="47"/>
      <c r="B202" s="47"/>
      <c r="C202" s="47"/>
      <c r="D202" s="89"/>
      <c r="E202" s="47"/>
      <c r="F202" s="44"/>
      <c r="G202" s="43" t="s">
        <v>83</v>
      </c>
      <c r="H202" s="44" t="s">
        <v>77</v>
      </c>
      <c r="I202" s="44">
        <v>930</v>
      </c>
      <c r="J202" s="44">
        <v>6711</v>
      </c>
      <c r="K202" s="44">
        <f>SUM(I202:J202)</f>
        <v>7641</v>
      </c>
      <c r="L202" s="44"/>
      <c r="M202" s="44"/>
      <c r="N202" s="44"/>
      <c r="O202" s="47"/>
      <c r="P202" s="44"/>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89"/>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89"/>
      <c r="BX202" s="47"/>
      <c r="BY202" s="47"/>
      <c r="BZ202" s="47"/>
      <c r="CA202" s="89"/>
      <c r="CB202" s="47"/>
      <c r="CC202" s="47"/>
      <c r="CD202" s="47"/>
      <c r="CE202" s="89"/>
      <c r="CF202" s="47"/>
      <c r="CG202" s="47"/>
      <c r="CH202" s="89"/>
      <c r="CI202" s="47"/>
      <c r="CJ202" s="47"/>
      <c r="CK202" s="47"/>
      <c r="CL202" s="88"/>
      <c r="CM202" s="44"/>
      <c r="CN202" s="44"/>
      <c r="CO202" s="44"/>
      <c r="CP202" s="89"/>
      <c r="CQ202" s="86"/>
      <c r="CR202" s="86"/>
      <c r="CS202" s="86"/>
      <c r="CT202" s="89"/>
      <c r="CU202" s="86"/>
      <c r="CV202" s="86"/>
      <c r="CW202" s="86"/>
      <c r="CX202" s="47"/>
      <c r="CY202" s="47"/>
      <c r="CZ202" s="47"/>
      <c r="DA202" s="47"/>
      <c r="DB202" s="47"/>
      <c r="DC202" s="47"/>
      <c r="DD202" s="47"/>
      <c r="DE202" s="47"/>
      <c r="DF202" s="47"/>
      <c r="DG202" s="47"/>
      <c r="DH202" s="47"/>
      <c r="DI202" s="47"/>
      <c r="DJ202" s="47"/>
      <c r="DK202" s="47"/>
      <c r="DL202" s="47"/>
      <c r="DM202" s="47"/>
      <c r="DN202" s="47"/>
      <c r="DO202" s="47"/>
      <c r="DP202" s="47"/>
      <c r="DQ202" s="47"/>
      <c r="DR202" s="47"/>
      <c r="DS202" s="47"/>
      <c r="DT202" s="47"/>
      <c r="DU202" s="47"/>
      <c r="DV202" s="47"/>
      <c r="DW202" s="47"/>
      <c r="DX202" s="47"/>
      <c r="DY202" s="47"/>
      <c r="DZ202" s="47"/>
      <c r="EA202" s="47"/>
      <c r="EB202" s="47"/>
      <c r="EC202" s="47"/>
      <c r="ED202" s="47"/>
      <c r="EE202" s="47"/>
      <c r="EF202" s="47"/>
    </row>
    <row r="203" spans="1:136" s="24" customFormat="1">
      <c r="A203" s="47"/>
      <c r="B203" s="47"/>
      <c r="C203" s="47"/>
      <c r="D203" s="89"/>
      <c r="E203" s="47"/>
      <c r="F203" s="44"/>
      <c r="G203" s="44"/>
      <c r="H203" s="44" t="s">
        <v>78</v>
      </c>
      <c r="I203" s="44">
        <v>5704</v>
      </c>
      <c r="J203" s="44">
        <v>10944</v>
      </c>
      <c r="K203" s="44">
        <f>SUM(I203:J203)</f>
        <v>16648</v>
      </c>
      <c r="L203" s="44"/>
      <c r="M203" s="44"/>
      <c r="N203" s="44"/>
      <c r="O203" s="47"/>
      <c r="P203" s="44"/>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89"/>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89"/>
      <c r="BX203" s="47"/>
      <c r="BY203" s="47"/>
      <c r="BZ203" s="47"/>
      <c r="CA203" s="89"/>
      <c r="CB203" s="47"/>
      <c r="CC203" s="47"/>
      <c r="CD203" s="47"/>
      <c r="CE203" s="89"/>
      <c r="CF203" s="47"/>
      <c r="CG203" s="47"/>
      <c r="CH203" s="89"/>
      <c r="CI203" s="47"/>
      <c r="CJ203" s="47"/>
      <c r="CK203" s="47"/>
      <c r="CL203" s="88"/>
      <c r="CM203" s="44"/>
      <c r="CN203" s="44"/>
      <c r="CO203" s="44"/>
      <c r="CP203" s="89"/>
      <c r="CQ203" s="86"/>
      <c r="CR203" s="86"/>
      <c r="CS203" s="86"/>
      <c r="CT203" s="89"/>
      <c r="CU203" s="86"/>
      <c r="CV203" s="86"/>
      <c r="CW203" s="86"/>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row>
    <row r="204" spans="1:136" s="24" customFormat="1">
      <c r="A204" s="47"/>
      <c r="B204" s="47"/>
      <c r="C204" s="47"/>
      <c r="D204" s="89"/>
      <c r="E204" s="47"/>
      <c r="F204" s="44"/>
      <c r="G204" s="44"/>
      <c r="H204" s="44" t="s">
        <v>79</v>
      </c>
      <c r="I204" s="44">
        <f>SUM(I202:I203)</f>
        <v>6634</v>
      </c>
      <c r="J204" s="44">
        <f>SUM(J202:J203)</f>
        <v>17655</v>
      </c>
      <c r="K204" s="44">
        <f>SUM(I204:J204)</f>
        <v>24289</v>
      </c>
      <c r="L204" s="44">
        <v>34915</v>
      </c>
      <c r="M204" s="44">
        <v>9992</v>
      </c>
      <c r="N204" s="44">
        <f>SUM(L204:M204)</f>
        <v>44907</v>
      </c>
      <c r="O204" s="47"/>
      <c r="P204" s="44">
        <f>SUM(N204:O204)</f>
        <v>44907</v>
      </c>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89"/>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89"/>
      <c r="BX204" s="47"/>
      <c r="BY204" s="47"/>
      <c r="BZ204" s="47"/>
      <c r="CA204" s="89"/>
      <c r="CB204" s="47"/>
      <c r="CC204" s="47"/>
      <c r="CD204" s="47"/>
      <c r="CE204" s="89"/>
      <c r="CF204" s="47"/>
      <c r="CG204" s="47"/>
      <c r="CH204" s="89"/>
      <c r="CI204" s="47"/>
      <c r="CJ204" s="47"/>
      <c r="CK204" s="47"/>
      <c r="CL204" s="88"/>
      <c r="CM204" s="44"/>
      <c r="CN204" s="44"/>
      <c r="CO204" s="44"/>
      <c r="CP204" s="89"/>
      <c r="CQ204" s="86"/>
      <c r="CR204" s="86"/>
      <c r="CS204" s="86"/>
      <c r="CT204" s="89"/>
      <c r="CU204" s="86"/>
      <c r="CV204" s="86"/>
      <c r="CW204" s="86"/>
      <c r="CX204" s="47"/>
      <c r="CY204" s="47"/>
      <c r="CZ204" s="47"/>
      <c r="DA204" s="47"/>
      <c r="DB204" s="47"/>
      <c r="DC204" s="47"/>
      <c r="DD204" s="47"/>
      <c r="DE204" s="47"/>
      <c r="DF204" s="47"/>
      <c r="DG204" s="47"/>
      <c r="DH204" s="47"/>
      <c r="DI204" s="47"/>
      <c r="DJ204" s="47"/>
      <c r="DK204" s="47"/>
      <c r="DL204" s="47"/>
      <c r="DM204" s="47"/>
      <c r="DN204" s="47"/>
      <c r="DO204" s="47"/>
      <c r="DP204" s="47"/>
      <c r="DQ204" s="47"/>
      <c r="DR204" s="47"/>
      <c r="DS204" s="47"/>
      <c r="DT204" s="47"/>
      <c r="DU204" s="47"/>
      <c r="DV204" s="47"/>
      <c r="DW204" s="47"/>
      <c r="DX204" s="47"/>
      <c r="DY204" s="47"/>
      <c r="DZ204" s="47"/>
      <c r="EA204" s="47"/>
      <c r="EB204" s="47"/>
      <c r="EC204" s="47"/>
      <c r="ED204" s="47"/>
      <c r="EE204" s="47"/>
      <c r="EF204" s="47"/>
    </row>
    <row r="205" spans="1:136" s="24" customFormat="1">
      <c r="A205" s="47"/>
      <c r="B205" s="47"/>
      <c r="C205" s="47"/>
      <c r="D205" s="89"/>
      <c r="E205" s="47"/>
      <c r="F205" s="44"/>
      <c r="G205" s="44"/>
      <c r="H205" s="44" t="s">
        <v>84</v>
      </c>
      <c r="I205" s="44">
        <v>37700</v>
      </c>
      <c r="J205" s="44">
        <v>252300</v>
      </c>
      <c r="K205" s="44">
        <v>290000</v>
      </c>
      <c r="L205" s="44">
        <f>O200*50000</f>
        <v>19820.874134224985</v>
      </c>
      <c r="M205" s="44">
        <f>N205-L205</f>
        <v>30179.125865775015</v>
      </c>
      <c r="N205" s="44">
        <v>50000</v>
      </c>
      <c r="O205" s="47"/>
      <c r="P205" s="44">
        <v>50000</v>
      </c>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89"/>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89"/>
      <c r="BX205" s="47"/>
      <c r="BY205" s="47"/>
      <c r="BZ205" s="47"/>
      <c r="CA205" s="89"/>
      <c r="CB205" s="47"/>
      <c r="CC205" s="47"/>
      <c r="CD205" s="47"/>
      <c r="CE205" s="89"/>
      <c r="CF205" s="47"/>
      <c r="CG205" s="47"/>
      <c r="CH205" s="89"/>
      <c r="CI205" s="47"/>
      <c r="CJ205" s="47"/>
      <c r="CK205" s="47"/>
      <c r="CL205" s="88"/>
      <c r="CM205" s="44"/>
      <c r="CN205" s="44"/>
      <c r="CO205" s="44"/>
      <c r="CP205" s="89"/>
      <c r="CQ205" s="86"/>
      <c r="CR205" s="86"/>
      <c r="CS205" s="86"/>
      <c r="CT205" s="89"/>
      <c r="CU205" s="86"/>
      <c r="CV205" s="86"/>
      <c r="CW205" s="86"/>
      <c r="CX205" s="47"/>
      <c r="CY205" s="47"/>
      <c r="CZ205" s="47"/>
      <c r="DA205" s="47"/>
      <c r="DB205" s="47"/>
      <c r="DC205" s="47"/>
      <c r="DD205" s="47"/>
      <c r="DE205" s="47"/>
      <c r="DF205" s="47"/>
      <c r="DG205" s="47"/>
      <c r="DH205" s="47"/>
      <c r="DI205" s="47"/>
      <c r="DJ205" s="47"/>
      <c r="DK205" s="47"/>
      <c r="DL205" s="47"/>
      <c r="DM205" s="47"/>
      <c r="DN205" s="47"/>
      <c r="DO205" s="47"/>
      <c r="DP205" s="47"/>
      <c r="DQ205" s="47"/>
      <c r="DR205" s="47"/>
      <c r="DS205" s="47"/>
      <c r="DT205" s="47"/>
      <c r="DU205" s="47"/>
      <c r="DV205" s="47"/>
      <c r="DW205" s="47"/>
      <c r="DX205" s="47"/>
      <c r="DY205" s="47"/>
      <c r="DZ205" s="47"/>
      <c r="EA205" s="47"/>
      <c r="EB205" s="47"/>
      <c r="EC205" s="47"/>
      <c r="ED205" s="47"/>
      <c r="EE205" s="47"/>
      <c r="EF205" s="47"/>
    </row>
    <row r="206" spans="1:136" s="24" customFormat="1">
      <c r="A206" s="47"/>
      <c r="B206" s="47"/>
      <c r="C206" s="47"/>
      <c r="D206" s="89"/>
      <c r="E206" s="47"/>
      <c r="F206" s="44"/>
      <c r="G206" s="44"/>
      <c r="H206" s="44" t="s">
        <v>85</v>
      </c>
      <c r="I206" s="44">
        <f>K206-J206</f>
        <v>46237.524229074887</v>
      </c>
      <c r="J206" s="44">
        <v>268051.47577092511</v>
      </c>
      <c r="K206" s="44">
        <f>SUM(K204:K205)</f>
        <v>314289</v>
      </c>
      <c r="L206" s="44">
        <f>SUM(L204:L205)</f>
        <v>54735.874134224985</v>
      </c>
      <c r="M206" s="44">
        <f>SUM(M204:M205)</f>
        <v>40171.125865775015</v>
      </c>
      <c r="N206" s="44">
        <f>SUM(N204:N205)</f>
        <v>94907</v>
      </c>
      <c r="O206" s="47" t="s">
        <v>86</v>
      </c>
      <c r="P206" s="44">
        <f>SUM(P204:P205)</f>
        <v>94907</v>
      </c>
      <c r="Q206" s="47" t="s">
        <v>86</v>
      </c>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89"/>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89"/>
      <c r="BX206" s="47"/>
      <c r="BY206" s="47"/>
      <c r="BZ206" s="47"/>
      <c r="CA206" s="89"/>
      <c r="CB206" s="47"/>
      <c r="CC206" s="47"/>
      <c r="CD206" s="47"/>
      <c r="CE206" s="89"/>
      <c r="CF206" s="47"/>
      <c r="CG206" s="47"/>
      <c r="CH206" s="89"/>
      <c r="CI206" s="47"/>
      <c r="CJ206" s="47"/>
      <c r="CK206" s="47"/>
      <c r="CL206" s="88"/>
      <c r="CM206" s="44"/>
      <c r="CN206" s="44"/>
      <c r="CO206" s="44"/>
      <c r="CP206" s="89"/>
      <c r="CQ206" s="86"/>
      <c r="CR206" s="86"/>
      <c r="CS206" s="86"/>
      <c r="CT206" s="89"/>
      <c r="CU206" s="86"/>
      <c r="CV206" s="86"/>
      <c r="CW206" s="86"/>
      <c r="CX206" s="47"/>
      <c r="CY206" s="47"/>
      <c r="CZ206" s="47"/>
      <c r="DA206" s="47"/>
      <c r="DB206" s="47"/>
      <c r="DC206" s="47"/>
      <c r="DD206" s="47"/>
      <c r="DE206" s="47"/>
      <c r="DF206" s="47"/>
      <c r="DG206" s="47"/>
      <c r="DH206" s="47"/>
      <c r="DI206" s="47"/>
      <c r="DJ206" s="47"/>
      <c r="DK206" s="47"/>
      <c r="DL206" s="47"/>
      <c r="DM206" s="47"/>
      <c r="DN206" s="47"/>
      <c r="DO206" s="47"/>
      <c r="DP206" s="47"/>
      <c r="DQ206" s="47"/>
      <c r="DR206" s="47"/>
      <c r="DS206" s="47"/>
      <c r="DT206" s="47"/>
      <c r="DU206" s="47"/>
      <c r="DV206" s="47"/>
      <c r="DW206" s="47"/>
      <c r="DX206" s="47"/>
      <c r="DY206" s="47"/>
      <c r="DZ206" s="47"/>
      <c r="EA206" s="47"/>
      <c r="EB206" s="47"/>
      <c r="EC206" s="47"/>
      <c r="ED206" s="47"/>
      <c r="EE206" s="47"/>
      <c r="EF206" s="47"/>
    </row>
    <row r="207" spans="1:136" s="24" customFormat="1">
      <c r="A207" s="47"/>
      <c r="B207" s="47"/>
      <c r="C207" s="47"/>
      <c r="D207" s="89"/>
      <c r="E207" s="47"/>
      <c r="F207" s="44"/>
      <c r="G207" s="44"/>
      <c r="H207" s="44"/>
      <c r="I207" s="44"/>
      <c r="J207" s="44"/>
      <c r="K207" s="44"/>
      <c r="L207" s="44" t="s">
        <v>91</v>
      </c>
      <c r="M207" s="44"/>
      <c r="N207" s="44"/>
      <c r="O207" s="47"/>
      <c r="P207" s="44"/>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89"/>
      <c r="AP207" s="47"/>
      <c r="AQ207" s="47"/>
      <c r="AR207" s="47"/>
      <c r="AS207" s="47"/>
      <c r="AT207" s="47"/>
      <c r="AU207" s="47"/>
      <c r="AV207" s="47"/>
      <c r="AW207" s="47"/>
      <c r="AX207" s="47"/>
      <c r="AY207" s="47"/>
      <c r="AZ207" s="47"/>
      <c r="BA207" s="47"/>
      <c r="BB207" s="47"/>
      <c r="BC207" s="47"/>
      <c r="BD207" s="47"/>
      <c r="BE207" s="47"/>
      <c r="BF207" s="47"/>
      <c r="BG207" s="47"/>
      <c r="BH207" s="47"/>
      <c r="BI207" s="47"/>
      <c r="BJ207" s="47"/>
      <c r="BK207" s="47"/>
      <c r="BL207" s="47"/>
      <c r="BM207" s="47"/>
      <c r="BN207" s="47"/>
      <c r="BO207" s="47"/>
      <c r="BP207" s="47"/>
      <c r="BQ207" s="47"/>
      <c r="BR207" s="47"/>
      <c r="BS207" s="47"/>
      <c r="BT207" s="47"/>
      <c r="BU207" s="47"/>
      <c r="BV207" s="47"/>
      <c r="BW207" s="89"/>
      <c r="BX207" s="47"/>
      <c r="BY207" s="47"/>
      <c r="BZ207" s="47"/>
      <c r="CA207" s="89"/>
      <c r="CB207" s="47"/>
      <c r="CC207" s="47"/>
      <c r="CD207" s="47"/>
      <c r="CE207" s="89"/>
      <c r="CF207" s="47"/>
      <c r="CG207" s="47"/>
      <c r="CH207" s="89"/>
      <c r="CI207" s="47"/>
      <c r="CJ207" s="47"/>
      <c r="CK207" s="47"/>
      <c r="CL207" s="88"/>
      <c r="CM207" s="44"/>
      <c r="CN207" s="44"/>
      <c r="CO207" s="44"/>
      <c r="CP207" s="89"/>
      <c r="CQ207" s="86"/>
      <c r="CR207" s="86"/>
      <c r="CS207" s="86"/>
      <c r="CT207" s="89"/>
      <c r="CU207" s="86"/>
      <c r="CV207" s="86"/>
      <c r="CW207" s="86"/>
      <c r="CX207" s="47"/>
      <c r="CY207" s="47"/>
      <c r="CZ207" s="47"/>
      <c r="DA207" s="47"/>
      <c r="DB207" s="47"/>
      <c r="DC207" s="47"/>
      <c r="DD207" s="47"/>
      <c r="DE207" s="47"/>
      <c r="DF207" s="47"/>
      <c r="DG207" s="47"/>
      <c r="DH207" s="47"/>
      <c r="DI207" s="47"/>
      <c r="DJ207" s="47"/>
      <c r="DK207" s="47"/>
      <c r="DL207" s="47"/>
      <c r="DM207" s="47"/>
      <c r="DN207" s="47"/>
      <c r="DO207" s="47"/>
      <c r="DP207" s="47"/>
      <c r="DQ207" s="47"/>
      <c r="DR207" s="47"/>
      <c r="DS207" s="47"/>
      <c r="DT207" s="47"/>
      <c r="DU207" s="47"/>
      <c r="DV207" s="47"/>
      <c r="DW207" s="47"/>
      <c r="DX207" s="47"/>
      <c r="DY207" s="47"/>
      <c r="DZ207" s="47"/>
      <c r="EA207" s="47"/>
      <c r="EB207" s="47"/>
      <c r="EC207" s="47"/>
      <c r="ED207" s="47"/>
      <c r="EE207" s="47"/>
      <c r="EF207" s="47"/>
    </row>
    <row r="208" spans="1:136" s="24" customFormat="1">
      <c r="A208" s="47"/>
      <c r="B208" s="47"/>
      <c r="C208" s="47"/>
      <c r="D208" s="89"/>
      <c r="E208" s="47"/>
      <c r="F208" s="44"/>
      <c r="G208" s="44"/>
      <c r="H208" s="44"/>
      <c r="I208" s="44"/>
      <c r="J208" s="44"/>
      <c r="K208" s="44"/>
      <c r="L208" s="44"/>
      <c r="M208" s="44"/>
      <c r="N208" s="44"/>
      <c r="O208" s="47"/>
      <c r="P208" s="44"/>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89"/>
      <c r="AP208" s="47"/>
      <c r="AQ208" s="47"/>
      <c r="AR208" s="47"/>
      <c r="AS208" s="47"/>
      <c r="AT208" s="47"/>
      <c r="AU208" s="47"/>
      <c r="AV208" s="47"/>
      <c r="AW208" s="47"/>
      <c r="AX208" s="47"/>
      <c r="AY208" s="47"/>
      <c r="AZ208" s="47"/>
      <c r="BA208" s="47"/>
      <c r="BB208" s="47"/>
      <c r="BC208" s="47"/>
      <c r="BD208" s="47"/>
      <c r="BE208" s="47"/>
      <c r="BF208" s="47"/>
      <c r="BG208" s="47"/>
      <c r="BH208" s="47"/>
      <c r="BI208" s="47"/>
      <c r="BJ208" s="47"/>
      <c r="BK208" s="47"/>
      <c r="BL208" s="47"/>
      <c r="BM208" s="47"/>
      <c r="BN208" s="47"/>
      <c r="BO208" s="47"/>
      <c r="BP208" s="47"/>
      <c r="BQ208" s="47"/>
      <c r="BR208" s="47"/>
      <c r="BS208" s="47"/>
      <c r="BT208" s="47"/>
      <c r="BU208" s="47"/>
      <c r="BV208" s="47"/>
      <c r="BW208" s="89"/>
      <c r="BX208" s="47"/>
      <c r="BY208" s="47"/>
      <c r="BZ208" s="47"/>
      <c r="CA208" s="89"/>
      <c r="CB208" s="47"/>
      <c r="CC208" s="47"/>
      <c r="CD208" s="47"/>
      <c r="CE208" s="89"/>
      <c r="CF208" s="47"/>
      <c r="CG208" s="47"/>
      <c r="CH208" s="89"/>
      <c r="CI208" s="47"/>
      <c r="CJ208" s="47"/>
      <c r="CK208" s="47"/>
      <c r="CL208" s="88"/>
      <c r="CM208" s="44"/>
      <c r="CN208" s="44"/>
      <c r="CO208" s="44"/>
      <c r="CP208" s="89"/>
      <c r="CQ208" s="86"/>
      <c r="CR208" s="86"/>
      <c r="CS208" s="86"/>
      <c r="CT208" s="89"/>
      <c r="CU208" s="86"/>
      <c r="CV208" s="86"/>
      <c r="CW208" s="86"/>
      <c r="CX208" s="47"/>
      <c r="CY208" s="47"/>
      <c r="CZ208" s="47"/>
      <c r="DA208" s="47"/>
      <c r="DB208" s="47"/>
      <c r="DC208" s="47"/>
      <c r="DD208" s="47"/>
      <c r="DE208" s="47"/>
      <c r="DF208" s="47"/>
      <c r="DG208" s="47"/>
      <c r="DH208" s="47"/>
      <c r="DI208" s="47"/>
      <c r="DJ208" s="47"/>
      <c r="DK208" s="47"/>
      <c r="DL208" s="47"/>
      <c r="DM208" s="47"/>
      <c r="DN208" s="47"/>
      <c r="DO208" s="47"/>
      <c r="DP208" s="47"/>
      <c r="DQ208" s="47"/>
      <c r="DR208" s="47"/>
      <c r="DS208" s="47"/>
      <c r="DT208" s="47"/>
      <c r="DU208" s="47"/>
      <c r="DV208" s="47"/>
      <c r="DW208" s="47"/>
      <c r="DX208" s="47"/>
      <c r="DY208" s="47"/>
      <c r="DZ208" s="47"/>
      <c r="EA208" s="47"/>
      <c r="EB208" s="47"/>
      <c r="EC208" s="47"/>
      <c r="ED208" s="47"/>
      <c r="EE208" s="47"/>
      <c r="EF208" s="47"/>
    </row>
    <row r="209" spans="1:136" s="24" customFormat="1">
      <c r="A209" s="47"/>
      <c r="B209" s="47"/>
      <c r="C209" s="47"/>
      <c r="D209" s="89"/>
      <c r="E209" s="47"/>
      <c r="F209" s="44" t="s">
        <v>87</v>
      </c>
      <c r="G209" s="44"/>
      <c r="H209" s="44" t="s">
        <v>88</v>
      </c>
      <c r="I209" s="44">
        <v>0</v>
      </c>
      <c r="J209" s="44">
        <v>145000</v>
      </c>
      <c r="K209" s="44">
        <v>145000</v>
      </c>
      <c r="L209" s="44"/>
      <c r="M209" s="44"/>
      <c r="N209" s="44"/>
      <c r="O209" s="47"/>
      <c r="P209" s="44"/>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89"/>
      <c r="AP209" s="47"/>
      <c r="AQ209" s="47"/>
      <c r="AR209" s="47"/>
      <c r="AS209" s="47"/>
      <c r="AT209" s="47"/>
      <c r="AU209" s="47"/>
      <c r="AV209" s="47"/>
      <c r="AW209" s="47"/>
      <c r="AX209" s="47"/>
      <c r="AY209" s="47"/>
      <c r="AZ209" s="47"/>
      <c r="BA209" s="47"/>
      <c r="BB209" s="47"/>
      <c r="BC209" s="47"/>
      <c r="BD209" s="47"/>
      <c r="BE209" s="47"/>
      <c r="BF209" s="47"/>
      <c r="BG209" s="47"/>
      <c r="BH209" s="47"/>
      <c r="BI209" s="47"/>
      <c r="BJ209" s="47"/>
      <c r="BK209" s="47"/>
      <c r="BL209" s="47"/>
      <c r="BM209" s="47"/>
      <c r="BN209" s="47"/>
      <c r="BO209" s="47"/>
      <c r="BP209" s="47"/>
      <c r="BQ209" s="47"/>
      <c r="BR209" s="47"/>
      <c r="BS209" s="47"/>
      <c r="BT209" s="47"/>
      <c r="BU209" s="47"/>
      <c r="BV209" s="47"/>
      <c r="BW209" s="89"/>
      <c r="BX209" s="47"/>
      <c r="BY209" s="47"/>
      <c r="BZ209" s="47"/>
      <c r="CA209" s="89"/>
      <c r="CB209" s="47"/>
      <c r="CC209" s="47"/>
      <c r="CD209" s="47"/>
      <c r="CE209" s="89"/>
      <c r="CF209" s="47"/>
      <c r="CG209" s="47"/>
      <c r="CH209" s="89"/>
      <c r="CI209" s="47"/>
      <c r="CJ209" s="47"/>
      <c r="CK209" s="47"/>
      <c r="CL209" s="89"/>
      <c r="CM209" s="47"/>
      <c r="CN209" s="47"/>
      <c r="CO209" s="47"/>
      <c r="CP209" s="89"/>
      <c r="CQ209" s="86"/>
      <c r="CR209" s="86"/>
      <c r="CS209" s="86"/>
      <c r="CT209" s="89"/>
      <c r="CU209" s="86"/>
      <c r="CV209" s="86"/>
      <c r="CW209" s="86"/>
      <c r="CX209" s="47"/>
      <c r="CY209" s="47"/>
      <c r="CZ209" s="47"/>
      <c r="DA209" s="47"/>
      <c r="DB209" s="47"/>
      <c r="DC209" s="47"/>
      <c r="DD209" s="47"/>
      <c r="DE209" s="47"/>
      <c r="DF209" s="47"/>
      <c r="DG209" s="47"/>
      <c r="DH209" s="47"/>
      <c r="DI209" s="47"/>
      <c r="DJ209" s="47"/>
      <c r="DK209" s="47"/>
      <c r="DL209" s="47"/>
      <c r="DM209" s="47"/>
      <c r="DN209" s="47"/>
      <c r="DO209" s="47"/>
      <c r="DP209" s="47"/>
      <c r="DQ209" s="47"/>
      <c r="DR209" s="47"/>
      <c r="DS209" s="47"/>
      <c r="DT209" s="47"/>
      <c r="DU209" s="47"/>
      <c r="DV209" s="47"/>
      <c r="DW209" s="47"/>
      <c r="DX209" s="47"/>
      <c r="DY209" s="47"/>
      <c r="DZ209" s="47"/>
      <c r="EA209" s="47"/>
      <c r="EB209" s="47"/>
      <c r="EC209" s="47"/>
      <c r="ED209" s="47"/>
      <c r="EE209" s="47"/>
      <c r="EF209" s="47"/>
    </row>
    <row r="210" spans="1:136" s="24" customFormat="1">
      <c r="A210" s="47"/>
      <c r="B210" s="47"/>
      <c r="C210" s="47"/>
      <c r="D210" s="89"/>
      <c r="E210" s="47"/>
      <c r="F210" s="44"/>
      <c r="G210" s="44"/>
      <c r="H210" s="44" t="s">
        <v>89</v>
      </c>
      <c r="I210" s="44">
        <f>0.26*145000</f>
        <v>37700</v>
      </c>
      <c r="J210" s="44">
        <f>K210-I210</f>
        <v>107300</v>
      </c>
      <c r="K210" s="44">
        <v>145000</v>
      </c>
      <c r="L210" s="44">
        <v>0.26</v>
      </c>
      <c r="M210" s="44"/>
      <c r="N210" s="44"/>
      <c r="O210" s="47"/>
      <c r="P210" s="44"/>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89"/>
      <c r="AP210" s="47"/>
      <c r="AQ210" s="47"/>
      <c r="AR210" s="47"/>
      <c r="AS210" s="47"/>
      <c r="AT210" s="47"/>
      <c r="AU210" s="47"/>
      <c r="AV210" s="47"/>
      <c r="AW210" s="47"/>
      <c r="AX210" s="47"/>
      <c r="AY210" s="47"/>
      <c r="AZ210" s="47"/>
      <c r="BA210" s="47"/>
      <c r="BB210" s="47"/>
      <c r="BC210" s="47"/>
      <c r="BD210" s="47"/>
      <c r="BE210" s="47"/>
      <c r="BF210" s="47"/>
      <c r="BG210" s="47"/>
      <c r="BH210" s="47"/>
      <c r="BI210" s="47"/>
      <c r="BJ210" s="47"/>
      <c r="BK210" s="47"/>
      <c r="BL210" s="47"/>
      <c r="BM210" s="47"/>
      <c r="BN210" s="47"/>
      <c r="BO210" s="47"/>
      <c r="BP210" s="47"/>
      <c r="BQ210" s="47"/>
      <c r="BR210" s="47"/>
      <c r="BS210" s="47"/>
      <c r="BT210" s="47"/>
      <c r="BU210" s="47"/>
      <c r="BV210" s="47"/>
      <c r="BW210" s="89"/>
      <c r="BX210" s="47"/>
      <c r="BY210" s="47"/>
      <c r="BZ210" s="47"/>
      <c r="CA210" s="89"/>
      <c r="CB210" s="47"/>
      <c r="CC210" s="47"/>
      <c r="CD210" s="47"/>
      <c r="CE210" s="89"/>
      <c r="CF210" s="47"/>
      <c r="CG210" s="47"/>
      <c r="CH210" s="89"/>
      <c r="CI210" s="47"/>
      <c r="CJ210" s="47"/>
      <c r="CK210" s="47"/>
      <c r="CL210" s="89"/>
      <c r="CM210" s="47"/>
      <c r="CN210" s="47"/>
      <c r="CO210" s="47"/>
      <c r="CP210" s="89"/>
      <c r="CQ210" s="86"/>
      <c r="CR210" s="86"/>
      <c r="CS210" s="86"/>
      <c r="CT210" s="89"/>
      <c r="CU210" s="86"/>
      <c r="CV210" s="86"/>
      <c r="CW210" s="86"/>
      <c r="CX210" s="47"/>
      <c r="CY210" s="47"/>
      <c r="CZ210" s="47"/>
      <c r="DA210" s="47"/>
      <c r="DB210" s="47"/>
      <c r="DC210" s="47"/>
      <c r="DD210" s="47"/>
      <c r="DE210" s="47"/>
      <c r="DF210" s="47"/>
      <c r="DG210" s="47"/>
      <c r="DH210" s="47"/>
      <c r="DI210" s="47"/>
      <c r="DJ210" s="47"/>
      <c r="DK210" s="47"/>
      <c r="DL210" s="47"/>
      <c r="DM210" s="47"/>
      <c r="DN210" s="47"/>
      <c r="DO210" s="47"/>
      <c r="DP210" s="47"/>
      <c r="DQ210" s="47"/>
      <c r="DR210" s="47"/>
      <c r="DS210" s="47"/>
      <c r="DT210" s="47"/>
      <c r="DU210" s="47"/>
      <c r="DV210" s="47"/>
      <c r="DW210" s="47"/>
      <c r="DX210" s="47"/>
      <c r="DY210" s="47"/>
      <c r="DZ210" s="47"/>
      <c r="EA210" s="47"/>
      <c r="EB210" s="47"/>
      <c r="EC210" s="47"/>
      <c r="ED210" s="47"/>
      <c r="EE210" s="47"/>
      <c r="EF210" s="47"/>
    </row>
    <row r="211" spans="1:136" s="24" customFormat="1">
      <c r="A211" s="47"/>
      <c r="B211" s="47"/>
      <c r="C211" s="47"/>
      <c r="D211" s="89"/>
      <c r="E211" s="47"/>
      <c r="F211" s="44"/>
      <c r="G211" s="44"/>
      <c r="H211" s="44" t="s">
        <v>90</v>
      </c>
      <c r="I211" s="44">
        <f>SUM(I209:I210)</f>
        <v>37700</v>
      </c>
      <c r="J211" s="44">
        <f>SUM(J209:J210)</f>
        <v>252300</v>
      </c>
      <c r="K211" s="44">
        <f>SUM(K209:K210)</f>
        <v>290000</v>
      </c>
      <c r="L211" s="44"/>
      <c r="M211" s="44"/>
      <c r="N211" s="44"/>
      <c r="O211" s="47"/>
      <c r="P211" s="44"/>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89"/>
      <c r="AP211" s="47"/>
      <c r="AQ211" s="47"/>
      <c r="AR211" s="47"/>
      <c r="AS211" s="47"/>
      <c r="AT211" s="47"/>
      <c r="AU211" s="47"/>
      <c r="AV211" s="47"/>
      <c r="AW211" s="47"/>
      <c r="AX211" s="47"/>
      <c r="AY211" s="47"/>
      <c r="AZ211" s="47"/>
      <c r="BA211" s="47"/>
      <c r="BB211" s="47"/>
      <c r="BC211" s="47"/>
      <c r="BD211" s="47"/>
      <c r="BE211" s="47"/>
      <c r="BF211" s="47"/>
      <c r="BG211" s="47"/>
      <c r="BH211" s="47"/>
      <c r="BI211" s="47"/>
      <c r="BJ211" s="47"/>
      <c r="BK211" s="47"/>
      <c r="BL211" s="47"/>
      <c r="BM211" s="47"/>
      <c r="BN211" s="47"/>
      <c r="BO211" s="47"/>
      <c r="BP211" s="47"/>
      <c r="BQ211" s="47"/>
      <c r="BR211" s="47"/>
      <c r="BS211" s="47"/>
      <c r="BT211" s="47"/>
      <c r="BU211" s="47"/>
      <c r="BV211" s="47"/>
      <c r="BW211" s="89"/>
      <c r="BX211" s="47"/>
      <c r="BY211" s="47"/>
      <c r="BZ211" s="47"/>
      <c r="CA211" s="89"/>
      <c r="CB211" s="47"/>
      <c r="CC211" s="47"/>
      <c r="CD211" s="47"/>
      <c r="CE211" s="89"/>
      <c r="CF211" s="47"/>
      <c r="CG211" s="47"/>
      <c r="CH211" s="89"/>
      <c r="CI211" s="47"/>
      <c r="CJ211" s="47"/>
      <c r="CK211" s="47"/>
      <c r="CL211" s="89"/>
      <c r="CM211" s="47"/>
      <c r="CN211" s="47"/>
      <c r="CO211" s="47"/>
      <c r="CP211" s="89"/>
      <c r="CQ211" s="86"/>
      <c r="CR211" s="86"/>
      <c r="CS211" s="86"/>
      <c r="CT211" s="89"/>
      <c r="CU211" s="86"/>
      <c r="CV211" s="86"/>
      <c r="CW211" s="86"/>
      <c r="CX211" s="47"/>
      <c r="CY211" s="47"/>
      <c r="CZ211" s="47"/>
      <c r="DA211" s="47"/>
      <c r="DB211" s="47"/>
      <c r="DC211" s="47"/>
      <c r="DD211" s="47"/>
      <c r="DE211" s="47"/>
      <c r="DF211" s="47"/>
      <c r="DG211" s="47"/>
      <c r="DH211" s="47"/>
      <c r="DI211" s="47"/>
      <c r="DJ211" s="47"/>
      <c r="DK211" s="47"/>
      <c r="DL211" s="47"/>
      <c r="DM211" s="47"/>
      <c r="DN211" s="47"/>
      <c r="DO211" s="47"/>
      <c r="DP211" s="47"/>
      <c r="DQ211" s="47"/>
      <c r="DR211" s="47"/>
      <c r="DS211" s="47"/>
      <c r="DT211" s="47"/>
      <c r="DU211" s="47"/>
      <c r="DV211" s="47"/>
      <c r="DW211" s="47"/>
      <c r="DX211" s="47"/>
      <c r="DY211" s="47"/>
      <c r="DZ211" s="47"/>
      <c r="EA211" s="47"/>
      <c r="EB211" s="47"/>
      <c r="EC211" s="47"/>
      <c r="ED211" s="47"/>
      <c r="EE211" s="47"/>
      <c r="EF211" s="47"/>
    </row>
    <row r="212" spans="1:136" s="24" customFormat="1">
      <c r="A212" s="47"/>
      <c r="B212" s="47"/>
      <c r="C212" s="47"/>
      <c r="D212" s="89"/>
      <c r="E212" s="47"/>
      <c r="F212" s="44"/>
      <c r="G212" s="44"/>
      <c r="H212" s="44"/>
      <c r="I212" s="44"/>
      <c r="J212" s="44"/>
      <c r="K212" s="44"/>
      <c r="L212" s="44"/>
      <c r="M212" s="44"/>
      <c r="N212" s="44"/>
      <c r="O212" s="47"/>
      <c r="P212" s="44"/>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89"/>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89"/>
      <c r="BX212" s="47"/>
      <c r="BY212" s="47"/>
      <c r="BZ212" s="47"/>
      <c r="CA212" s="89"/>
      <c r="CB212" s="47"/>
      <c r="CC212" s="47"/>
      <c r="CD212" s="47"/>
      <c r="CE212" s="89"/>
      <c r="CF212" s="47"/>
      <c r="CG212" s="47"/>
      <c r="CH212" s="89"/>
      <c r="CI212" s="47"/>
      <c r="CJ212" s="47"/>
      <c r="CK212" s="47"/>
      <c r="CL212" s="89"/>
      <c r="CM212" s="47"/>
      <c r="CN212" s="47"/>
      <c r="CO212" s="47"/>
      <c r="CP212" s="89"/>
      <c r="CQ212" s="86"/>
      <c r="CR212" s="86"/>
      <c r="CS212" s="86"/>
      <c r="CT212" s="89"/>
      <c r="CU212" s="86"/>
      <c r="CV212" s="86"/>
      <c r="CW212" s="86"/>
      <c r="CX212" s="47"/>
      <c r="CY212" s="47"/>
      <c r="CZ212" s="47"/>
      <c r="DA212" s="47"/>
      <c r="DB212" s="47"/>
      <c r="DC212" s="47"/>
      <c r="DD212" s="47"/>
      <c r="DE212" s="47"/>
      <c r="DF212" s="47"/>
      <c r="DG212" s="47"/>
      <c r="DH212" s="47"/>
      <c r="DI212" s="47"/>
      <c r="DJ212" s="47"/>
      <c r="DK212" s="47"/>
      <c r="DL212" s="47"/>
      <c r="DM212" s="47"/>
      <c r="DN212" s="47"/>
      <c r="DO212" s="47"/>
      <c r="DP212" s="47"/>
      <c r="DQ212" s="47"/>
      <c r="DR212" s="47"/>
      <c r="DS212" s="47"/>
      <c r="DT212" s="47"/>
      <c r="DU212" s="47"/>
      <c r="DV212" s="47"/>
      <c r="DW212" s="47"/>
      <c r="DX212" s="47"/>
      <c r="DY212" s="47"/>
      <c r="DZ212" s="47"/>
      <c r="EA212" s="47"/>
      <c r="EB212" s="47"/>
      <c r="EC212" s="47"/>
      <c r="ED212" s="47"/>
      <c r="EE212" s="47"/>
      <c r="EF212" s="47"/>
    </row>
    <row r="213" spans="1:136" s="24" customFormat="1">
      <c r="A213" s="47"/>
      <c r="B213" s="47"/>
      <c r="C213" s="47"/>
      <c r="D213" s="89"/>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89"/>
      <c r="AP213" s="47"/>
      <c r="AQ213" s="47"/>
      <c r="AR213" s="47"/>
      <c r="AS213" s="47"/>
      <c r="AT213" s="47"/>
      <c r="AU213" s="47"/>
      <c r="AV213" s="47"/>
      <c r="AW213" s="47"/>
      <c r="AX213" s="47"/>
      <c r="AY213" s="47"/>
      <c r="AZ213" s="47"/>
      <c r="BA213" s="47"/>
      <c r="BB213" s="47"/>
      <c r="BC213" s="47"/>
      <c r="BD213" s="47"/>
      <c r="BE213" s="47"/>
      <c r="BF213" s="47"/>
      <c r="BG213" s="47"/>
      <c r="BH213" s="47"/>
      <c r="BI213" s="47"/>
      <c r="BJ213" s="47"/>
      <c r="BK213" s="47"/>
      <c r="BL213" s="47"/>
      <c r="BM213" s="47"/>
      <c r="BN213" s="47"/>
      <c r="BO213" s="47"/>
      <c r="BP213" s="47"/>
      <c r="BQ213" s="47"/>
      <c r="BR213" s="47"/>
      <c r="BS213" s="47"/>
      <c r="BT213" s="47"/>
      <c r="BU213" s="47"/>
      <c r="BV213" s="47"/>
      <c r="BW213" s="89"/>
      <c r="BX213" s="47"/>
      <c r="BY213" s="47"/>
      <c r="BZ213" s="47"/>
      <c r="CA213" s="89"/>
      <c r="CB213" s="47"/>
      <c r="CC213" s="47"/>
      <c r="CD213" s="47"/>
      <c r="CE213" s="89"/>
      <c r="CF213" s="47"/>
      <c r="CG213" s="47"/>
      <c r="CH213" s="89"/>
      <c r="CI213" s="47"/>
      <c r="CJ213" s="47"/>
      <c r="CK213" s="47"/>
      <c r="CL213" s="89"/>
      <c r="CM213" s="47"/>
      <c r="CN213" s="47"/>
      <c r="CO213" s="47"/>
      <c r="CP213" s="89"/>
      <c r="CQ213" s="86"/>
      <c r="CR213" s="86"/>
      <c r="CS213" s="86"/>
      <c r="CT213" s="89"/>
      <c r="CU213" s="86"/>
      <c r="CV213" s="86"/>
      <c r="CW213" s="86"/>
      <c r="CX213" s="47"/>
      <c r="CY213" s="47"/>
      <c r="CZ213" s="47"/>
      <c r="DA213" s="47"/>
      <c r="DB213" s="47"/>
      <c r="DC213" s="47"/>
      <c r="DD213" s="47"/>
      <c r="DE213" s="47"/>
      <c r="DF213" s="47"/>
      <c r="DG213" s="47"/>
      <c r="DH213" s="47"/>
      <c r="DI213" s="47"/>
      <c r="DJ213" s="47"/>
      <c r="DK213" s="47"/>
      <c r="DL213" s="47"/>
      <c r="DM213" s="47"/>
      <c r="DN213" s="47"/>
      <c r="DO213" s="47"/>
      <c r="DP213" s="47"/>
      <c r="DQ213" s="47"/>
      <c r="DR213" s="47"/>
      <c r="DS213" s="47"/>
      <c r="DT213" s="47"/>
      <c r="DU213" s="47"/>
      <c r="DV213" s="47"/>
      <c r="DW213" s="47"/>
      <c r="DX213" s="47"/>
      <c r="DY213" s="47"/>
      <c r="DZ213" s="47"/>
      <c r="EA213" s="47"/>
      <c r="EB213" s="47"/>
      <c r="EC213" s="47"/>
      <c r="ED213" s="47"/>
      <c r="EE213" s="47"/>
      <c r="EF213" s="47"/>
    </row>
    <row r="214" spans="1:136" s="24" customFormat="1">
      <c r="A214" s="47"/>
      <c r="B214" s="47"/>
      <c r="C214" s="47"/>
      <c r="D214" s="89"/>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89"/>
      <c r="AP214" s="47"/>
      <c r="AQ214" s="47"/>
      <c r="AR214" s="47"/>
      <c r="AS214" s="47"/>
      <c r="AT214" s="47"/>
      <c r="AU214" s="47"/>
      <c r="AV214" s="47"/>
      <c r="AW214" s="47"/>
      <c r="AX214" s="47"/>
      <c r="AY214" s="47"/>
      <c r="AZ214" s="47"/>
      <c r="BA214" s="47"/>
      <c r="BB214" s="47"/>
      <c r="BC214" s="47"/>
      <c r="BD214" s="47"/>
      <c r="BE214" s="47"/>
      <c r="BF214" s="47"/>
      <c r="BG214" s="47"/>
      <c r="BH214" s="47"/>
      <c r="BI214" s="47"/>
      <c r="BJ214" s="47"/>
      <c r="BK214" s="47"/>
      <c r="BL214" s="47"/>
      <c r="BM214" s="47"/>
      <c r="BN214" s="47"/>
      <c r="BO214" s="47"/>
      <c r="BP214" s="47"/>
      <c r="BQ214" s="47"/>
      <c r="BR214" s="47"/>
      <c r="BS214" s="47"/>
      <c r="BT214" s="47"/>
      <c r="BU214" s="47"/>
      <c r="BV214" s="47"/>
      <c r="BW214" s="89"/>
      <c r="BX214" s="47"/>
      <c r="BY214" s="47"/>
      <c r="BZ214" s="47"/>
      <c r="CA214" s="89"/>
      <c r="CB214" s="47"/>
      <c r="CC214" s="47"/>
      <c r="CD214" s="47"/>
      <c r="CE214" s="89"/>
      <c r="CF214" s="47"/>
      <c r="CG214" s="47"/>
      <c r="CH214" s="89"/>
      <c r="CI214" s="47"/>
      <c r="CJ214" s="47"/>
      <c r="CK214" s="47"/>
      <c r="CL214" s="89"/>
      <c r="CM214" s="47"/>
      <c r="CN214" s="47"/>
      <c r="CO214" s="47"/>
      <c r="CP214" s="89"/>
      <c r="CQ214" s="86"/>
      <c r="CR214" s="86"/>
      <c r="CS214" s="86"/>
      <c r="CT214" s="89"/>
      <c r="CU214" s="86"/>
      <c r="CV214" s="86"/>
      <c r="CW214" s="86"/>
      <c r="CX214" s="47"/>
      <c r="CY214" s="47"/>
      <c r="CZ214" s="47"/>
      <c r="DA214" s="47"/>
      <c r="DB214" s="47"/>
      <c r="DC214" s="47"/>
      <c r="DD214" s="47"/>
      <c r="DE214" s="47"/>
      <c r="DF214" s="47"/>
      <c r="DG214" s="47"/>
      <c r="DH214" s="47"/>
      <c r="DI214" s="47"/>
      <c r="DJ214" s="47"/>
      <c r="DK214" s="47"/>
      <c r="DL214" s="47"/>
      <c r="DM214" s="47"/>
      <c r="DN214" s="47"/>
      <c r="DO214" s="47"/>
      <c r="DP214" s="47"/>
      <c r="DQ214" s="47"/>
      <c r="DR214" s="47"/>
      <c r="DS214" s="47"/>
      <c r="DT214" s="47"/>
      <c r="DU214" s="47"/>
      <c r="DV214" s="47"/>
      <c r="DW214" s="47"/>
      <c r="DX214" s="47"/>
      <c r="DY214" s="47"/>
      <c r="DZ214" s="47"/>
      <c r="EA214" s="47"/>
      <c r="EB214" s="47"/>
      <c r="EC214" s="47"/>
      <c r="ED214" s="47"/>
      <c r="EE214" s="47"/>
      <c r="EF214" s="47"/>
    </row>
    <row r="215" spans="1:136" s="24" customFormat="1">
      <c r="A215" s="47"/>
      <c r="B215" s="47"/>
      <c r="C215" s="47"/>
      <c r="D215" s="89"/>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89"/>
      <c r="AP215" s="47"/>
      <c r="AQ215" s="47"/>
      <c r="AR215" s="47"/>
      <c r="AS215" s="47"/>
      <c r="AT215" s="47"/>
      <c r="AU215" s="47"/>
      <c r="AV215" s="47"/>
      <c r="AW215" s="47"/>
      <c r="AX215" s="47"/>
      <c r="AY215" s="47"/>
      <c r="AZ215" s="47"/>
      <c r="BA215" s="47"/>
      <c r="BB215" s="47"/>
      <c r="BC215" s="47"/>
      <c r="BD215" s="47"/>
      <c r="BE215" s="47"/>
      <c r="BF215" s="47"/>
      <c r="BG215" s="47"/>
      <c r="BH215" s="47"/>
      <c r="BI215" s="47"/>
      <c r="BJ215" s="47"/>
      <c r="BK215" s="47"/>
      <c r="BL215" s="47"/>
      <c r="BM215" s="47"/>
      <c r="BN215" s="47"/>
      <c r="BO215" s="47"/>
      <c r="BP215" s="47"/>
      <c r="BQ215" s="47"/>
      <c r="BR215" s="47"/>
      <c r="BS215" s="47"/>
      <c r="BT215" s="47"/>
      <c r="BU215" s="47"/>
      <c r="BV215" s="47"/>
      <c r="BW215" s="89"/>
      <c r="BX215" s="47"/>
      <c r="BY215" s="47"/>
      <c r="BZ215" s="47"/>
      <c r="CA215" s="89"/>
      <c r="CB215" s="47"/>
      <c r="CC215" s="47"/>
      <c r="CD215" s="47"/>
      <c r="CE215" s="89"/>
      <c r="CF215" s="47"/>
      <c r="CG215" s="47"/>
      <c r="CH215" s="89"/>
      <c r="CI215" s="47"/>
      <c r="CJ215" s="47"/>
      <c r="CK215" s="47"/>
      <c r="CL215" s="89"/>
      <c r="CM215" s="47"/>
      <c r="CN215" s="47"/>
      <c r="CO215" s="47"/>
      <c r="CP215" s="89"/>
      <c r="CQ215" s="86"/>
      <c r="CR215" s="86"/>
      <c r="CS215" s="86"/>
      <c r="CT215" s="89"/>
      <c r="CU215" s="86"/>
      <c r="CV215" s="86"/>
      <c r="CW215" s="86"/>
      <c r="CX215" s="47"/>
      <c r="CY215" s="47"/>
      <c r="CZ215" s="47"/>
      <c r="DA215" s="47"/>
      <c r="DB215" s="47"/>
      <c r="DC215" s="47"/>
      <c r="DD215" s="47"/>
      <c r="DE215" s="47"/>
      <c r="DF215" s="47"/>
      <c r="DG215" s="47"/>
      <c r="DH215" s="47"/>
      <c r="DI215" s="47"/>
      <c r="DJ215" s="47"/>
      <c r="DK215" s="47"/>
      <c r="DL215" s="47"/>
      <c r="DM215" s="47"/>
      <c r="DN215" s="47"/>
      <c r="DO215" s="47"/>
      <c r="DP215" s="47"/>
      <c r="DQ215" s="47"/>
      <c r="DR215" s="47"/>
      <c r="DS215" s="47"/>
      <c r="DT215" s="47"/>
      <c r="DU215" s="47"/>
      <c r="DV215" s="47"/>
      <c r="DW215" s="47"/>
      <c r="DX215" s="47"/>
      <c r="DY215" s="47"/>
      <c r="DZ215" s="47"/>
      <c r="EA215" s="47"/>
      <c r="EB215" s="47"/>
      <c r="EC215" s="47"/>
      <c r="ED215" s="47"/>
      <c r="EE215" s="47"/>
      <c r="EF215" s="47"/>
    </row>
    <row r="216" spans="1:136" s="24" customFormat="1">
      <c r="A216" s="47"/>
      <c r="B216" s="47"/>
      <c r="C216" s="47"/>
      <c r="D216" s="89"/>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89"/>
      <c r="AP216" s="47"/>
      <c r="AQ216" s="47"/>
      <c r="AR216" s="47"/>
      <c r="AS216" s="47"/>
      <c r="AT216" s="47"/>
      <c r="AU216" s="47"/>
      <c r="AV216" s="47"/>
      <c r="AW216" s="47"/>
      <c r="AX216" s="47"/>
      <c r="AY216" s="47"/>
      <c r="AZ216" s="47"/>
      <c r="BA216" s="47"/>
      <c r="BB216" s="47"/>
      <c r="BC216" s="47"/>
      <c r="BD216" s="47"/>
      <c r="BE216" s="47"/>
      <c r="BF216" s="47"/>
      <c r="BG216" s="47"/>
      <c r="BH216" s="47"/>
      <c r="BI216" s="47"/>
      <c r="BJ216" s="47"/>
      <c r="BK216" s="47"/>
      <c r="BL216" s="47"/>
      <c r="BM216" s="47"/>
      <c r="BN216" s="47"/>
      <c r="BO216" s="47"/>
      <c r="BP216" s="47"/>
      <c r="BQ216" s="47"/>
      <c r="BR216" s="47"/>
      <c r="BS216" s="47"/>
      <c r="BT216" s="47"/>
      <c r="BU216" s="47"/>
      <c r="BV216" s="47"/>
      <c r="BW216" s="89"/>
      <c r="BX216" s="47"/>
      <c r="BY216" s="47"/>
      <c r="BZ216" s="47"/>
      <c r="CA216" s="89"/>
      <c r="CB216" s="47"/>
      <c r="CC216" s="47"/>
      <c r="CD216" s="47"/>
      <c r="CE216" s="89"/>
      <c r="CF216" s="47"/>
      <c r="CG216" s="47"/>
      <c r="CH216" s="89"/>
      <c r="CI216" s="47"/>
      <c r="CJ216" s="47"/>
      <c r="CK216" s="47"/>
      <c r="CL216" s="89"/>
      <c r="CM216" s="47"/>
      <c r="CN216" s="47"/>
      <c r="CO216" s="47"/>
      <c r="CP216" s="89"/>
      <c r="CQ216" s="86"/>
      <c r="CR216" s="86"/>
      <c r="CS216" s="86"/>
      <c r="CT216" s="89"/>
      <c r="CU216" s="86"/>
      <c r="CV216" s="86"/>
      <c r="CW216" s="86"/>
      <c r="CX216" s="47"/>
      <c r="CY216" s="47"/>
      <c r="CZ216" s="47"/>
      <c r="DA216" s="47"/>
      <c r="DB216" s="47"/>
      <c r="DC216" s="47"/>
      <c r="DD216" s="47"/>
      <c r="DE216" s="47"/>
      <c r="DF216" s="47"/>
      <c r="DG216" s="47"/>
      <c r="DH216" s="47"/>
      <c r="DI216" s="47"/>
      <c r="DJ216" s="47"/>
      <c r="DK216" s="47"/>
      <c r="DL216" s="47"/>
      <c r="DM216" s="47"/>
      <c r="DN216" s="47"/>
      <c r="DO216" s="47"/>
      <c r="DP216" s="47"/>
      <c r="DQ216" s="47"/>
      <c r="DR216" s="47"/>
      <c r="DS216" s="47"/>
      <c r="DT216" s="47"/>
      <c r="DU216" s="47"/>
      <c r="DV216" s="47"/>
      <c r="DW216" s="47"/>
      <c r="DX216" s="47"/>
      <c r="DY216" s="47"/>
      <c r="DZ216" s="47"/>
      <c r="EA216" s="47"/>
      <c r="EB216" s="47"/>
      <c r="EC216" s="47"/>
      <c r="ED216" s="47"/>
      <c r="EE216" s="47"/>
      <c r="EF216" s="47"/>
    </row>
    <row r="217" spans="1:136" s="24" customFormat="1">
      <c r="A217" s="47"/>
      <c r="B217" s="47"/>
      <c r="C217" s="47"/>
      <c r="D217" s="89"/>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89"/>
      <c r="AP217" s="47"/>
      <c r="AQ217" s="47"/>
      <c r="AR217" s="47"/>
      <c r="AS217" s="47"/>
      <c r="AT217" s="47"/>
      <c r="AU217" s="47"/>
      <c r="AV217" s="47"/>
      <c r="AW217" s="47"/>
      <c r="AX217" s="47"/>
      <c r="AY217" s="47"/>
      <c r="AZ217" s="47"/>
      <c r="BA217" s="47"/>
      <c r="BB217" s="47"/>
      <c r="BC217" s="47"/>
      <c r="BD217" s="47"/>
      <c r="BE217" s="47"/>
      <c r="BF217" s="47"/>
      <c r="BG217" s="47"/>
      <c r="BH217" s="47"/>
      <c r="BI217" s="47"/>
      <c r="BJ217" s="47"/>
      <c r="BK217" s="47"/>
      <c r="BL217" s="47"/>
      <c r="BM217" s="47"/>
      <c r="BN217" s="47"/>
      <c r="BO217" s="47"/>
      <c r="BP217" s="47"/>
      <c r="BQ217" s="47"/>
      <c r="BR217" s="47"/>
      <c r="BS217" s="47"/>
      <c r="BT217" s="47"/>
      <c r="BU217" s="47"/>
      <c r="BV217" s="47"/>
      <c r="BW217" s="89"/>
      <c r="BX217" s="47"/>
      <c r="BY217" s="47"/>
      <c r="BZ217" s="47"/>
      <c r="CA217" s="89"/>
      <c r="CB217" s="47"/>
      <c r="CC217" s="47"/>
      <c r="CD217" s="47"/>
      <c r="CE217" s="89"/>
      <c r="CF217" s="47"/>
      <c r="CG217" s="47"/>
      <c r="CH217" s="89"/>
      <c r="CI217" s="47"/>
      <c r="CJ217" s="47"/>
      <c r="CK217" s="47"/>
      <c r="CL217" s="89"/>
      <c r="CM217" s="47"/>
      <c r="CN217" s="47"/>
      <c r="CO217" s="47"/>
      <c r="CP217" s="89"/>
      <c r="CQ217" s="86"/>
      <c r="CR217" s="86"/>
      <c r="CS217" s="86"/>
      <c r="CT217" s="89"/>
      <c r="CU217" s="86"/>
      <c r="CV217" s="86"/>
      <c r="CW217" s="86"/>
      <c r="CX217" s="47"/>
      <c r="CY217" s="47"/>
      <c r="CZ217" s="47"/>
      <c r="DA217" s="47"/>
      <c r="DB217" s="47"/>
      <c r="DC217" s="47"/>
      <c r="DD217" s="47"/>
      <c r="DE217" s="47"/>
      <c r="DF217" s="47"/>
      <c r="DG217" s="47"/>
      <c r="DH217" s="47"/>
      <c r="DI217" s="47"/>
      <c r="DJ217" s="47"/>
      <c r="DK217" s="47"/>
      <c r="DL217" s="47"/>
      <c r="DM217" s="47"/>
      <c r="DN217" s="47"/>
      <c r="DO217" s="47"/>
      <c r="DP217" s="47"/>
      <c r="DQ217" s="47"/>
      <c r="DR217" s="47"/>
      <c r="DS217" s="47"/>
      <c r="DT217" s="47"/>
      <c r="DU217" s="47"/>
      <c r="DV217" s="47"/>
      <c r="DW217" s="47"/>
      <c r="DX217" s="47"/>
      <c r="DY217" s="47"/>
      <c r="DZ217" s="47"/>
      <c r="EA217" s="47"/>
      <c r="EB217" s="47"/>
      <c r="EC217" s="47"/>
      <c r="ED217" s="47"/>
      <c r="EE217" s="47"/>
      <c r="EF217" s="47"/>
    </row>
    <row r="218" spans="1:136" s="24" customFormat="1">
      <c r="A218" s="47"/>
      <c r="B218" s="47"/>
      <c r="C218" s="47"/>
      <c r="D218" s="89"/>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89"/>
      <c r="AP218" s="47"/>
      <c r="AQ218" s="47"/>
      <c r="AR218" s="47"/>
      <c r="AS218" s="47"/>
      <c r="AT218" s="47"/>
      <c r="AU218" s="47"/>
      <c r="AV218" s="47"/>
      <c r="AW218" s="47"/>
      <c r="AX218" s="47"/>
      <c r="AY218" s="47"/>
      <c r="AZ218" s="47"/>
      <c r="BA218" s="47"/>
      <c r="BB218" s="47"/>
      <c r="BC218" s="47"/>
      <c r="BD218" s="47"/>
      <c r="BE218" s="47"/>
      <c r="BF218" s="47"/>
      <c r="BG218" s="47"/>
      <c r="BH218" s="47"/>
      <c r="BI218" s="47"/>
      <c r="BJ218" s="47"/>
      <c r="BK218" s="47"/>
      <c r="BL218" s="47"/>
      <c r="BM218" s="47"/>
      <c r="BN218" s="47"/>
      <c r="BO218" s="47"/>
      <c r="BP218" s="47"/>
      <c r="BQ218" s="47"/>
      <c r="BR218" s="47"/>
      <c r="BS218" s="47"/>
      <c r="BT218" s="47"/>
      <c r="BU218" s="47"/>
      <c r="BV218" s="47"/>
      <c r="BW218" s="89"/>
      <c r="BX218" s="47"/>
      <c r="BY218" s="47"/>
      <c r="BZ218" s="47"/>
      <c r="CA218" s="89"/>
      <c r="CB218" s="47"/>
      <c r="CC218" s="47"/>
      <c r="CD218" s="47"/>
      <c r="CE218" s="89"/>
      <c r="CF218" s="47"/>
      <c r="CG218" s="47"/>
      <c r="CH218" s="89"/>
      <c r="CI218" s="47"/>
      <c r="CJ218" s="47"/>
      <c r="CK218" s="47"/>
      <c r="CL218" s="89"/>
      <c r="CM218" s="47"/>
      <c r="CN218" s="47"/>
      <c r="CO218" s="47"/>
      <c r="CP218" s="89"/>
      <c r="CQ218" s="86"/>
      <c r="CR218" s="86"/>
      <c r="CS218" s="86"/>
      <c r="CT218" s="89"/>
      <c r="CU218" s="86"/>
      <c r="CV218" s="86"/>
      <c r="CW218" s="86"/>
      <c r="CX218" s="47"/>
      <c r="CY218" s="47"/>
      <c r="CZ218" s="47"/>
      <c r="DA218" s="47"/>
      <c r="DB218" s="47"/>
      <c r="DC218" s="47"/>
      <c r="DD218" s="47"/>
      <c r="DE218" s="47"/>
      <c r="DF218" s="47"/>
      <c r="DG218" s="47"/>
      <c r="DH218" s="47"/>
      <c r="DI218" s="47"/>
      <c r="DJ218" s="47"/>
      <c r="DK218" s="47"/>
      <c r="DL218" s="47"/>
      <c r="DM218" s="47"/>
      <c r="DN218" s="47"/>
      <c r="DO218" s="47"/>
      <c r="DP218" s="47"/>
      <c r="DQ218" s="47"/>
      <c r="DR218" s="47"/>
      <c r="DS218" s="47"/>
      <c r="DT218" s="47"/>
      <c r="DU218" s="47"/>
      <c r="DV218" s="47"/>
      <c r="DW218" s="47"/>
      <c r="DX218" s="47"/>
      <c r="DY218" s="47"/>
      <c r="DZ218" s="47"/>
      <c r="EA218" s="47"/>
      <c r="EB218" s="47"/>
      <c r="EC218" s="47"/>
      <c r="ED218" s="47"/>
      <c r="EE218" s="47"/>
      <c r="EF218" s="47"/>
    </row>
    <row r="219" spans="1:136" s="24" customFormat="1">
      <c r="A219" s="47"/>
      <c r="B219" s="47"/>
      <c r="C219" s="47"/>
      <c r="D219" s="89"/>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89"/>
      <c r="AP219" s="47"/>
      <c r="AQ219" s="47"/>
      <c r="AR219" s="47"/>
      <c r="AS219" s="47"/>
      <c r="AT219" s="47"/>
      <c r="AU219" s="47"/>
      <c r="AV219" s="47"/>
      <c r="AW219" s="47"/>
      <c r="AX219" s="47"/>
      <c r="AY219" s="47"/>
      <c r="AZ219" s="47"/>
      <c r="BA219" s="47"/>
      <c r="BB219" s="47"/>
      <c r="BC219" s="47"/>
      <c r="BD219" s="47"/>
      <c r="BE219" s="47"/>
      <c r="BF219" s="47"/>
      <c r="BG219" s="47"/>
      <c r="BH219" s="47"/>
      <c r="BI219" s="47"/>
      <c r="BJ219" s="47"/>
      <c r="BK219" s="47"/>
      <c r="BL219" s="47"/>
      <c r="BM219" s="47"/>
      <c r="BN219" s="47"/>
      <c r="BO219" s="47"/>
      <c r="BP219" s="47"/>
      <c r="BQ219" s="47"/>
      <c r="BR219" s="47"/>
      <c r="BS219" s="47"/>
      <c r="BT219" s="47"/>
      <c r="BU219" s="47"/>
      <c r="BV219" s="47"/>
      <c r="BW219" s="89"/>
      <c r="BX219" s="47"/>
      <c r="BY219" s="47"/>
      <c r="BZ219" s="47"/>
      <c r="CA219" s="89"/>
      <c r="CB219" s="47"/>
      <c r="CC219" s="47"/>
      <c r="CD219" s="47"/>
      <c r="CE219" s="89"/>
      <c r="CF219" s="47"/>
      <c r="CG219" s="47"/>
      <c r="CH219" s="89"/>
      <c r="CI219" s="47"/>
      <c r="CJ219" s="47"/>
      <c r="CK219" s="47"/>
      <c r="CL219" s="89"/>
      <c r="CM219" s="47"/>
      <c r="CN219" s="47"/>
      <c r="CO219" s="47"/>
      <c r="CP219" s="89"/>
      <c r="CQ219" s="86"/>
      <c r="CR219" s="86"/>
      <c r="CS219" s="86"/>
      <c r="CT219" s="89"/>
      <c r="CU219" s="86"/>
      <c r="CV219" s="86"/>
      <c r="CW219" s="86"/>
      <c r="CX219" s="47"/>
      <c r="CY219" s="47"/>
      <c r="CZ219" s="47"/>
      <c r="DA219" s="47"/>
      <c r="DB219" s="47"/>
      <c r="DC219" s="47"/>
      <c r="DD219" s="47"/>
      <c r="DE219" s="47"/>
      <c r="DF219" s="47"/>
      <c r="DG219" s="47"/>
      <c r="DH219" s="47"/>
      <c r="DI219" s="47"/>
      <c r="DJ219" s="47"/>
      <c r="DK219" s="47"/>
      <c r="DL219" s="47"/>
      <c r="DM219" s="47"/>
      <c r="DN219" s="47"/>
      <c r="DO219" s="47"/>
      <c r="DP219" s="47"/>
      <c r="DQ219" s="47"/>
      <c r="DR219" s="47"/>
      <c r="DS219" s="47"/>
      <c r="DT219" s="47"/>
      <c r="DU219" s="47"/>
      <c r="DV219" s="47"/>
      <c r="DW219" s="47"/>
      <c r="DX219" s="47"/>
      <c r="DY219" s="47"/>
      <c r="DZ219" s="47"/>
      <c r="EA219" s="47"/>
      <c r="EB219" s="47"/>
      <c r="EC219" s="47"/>
      <c r="ED219" s="47"/>
      <c r="EE219" s="47"/>
      <c r="EF219" s="47"/>
    </row>
    <row r="220" spans="1:136" s="24" customFormat="1">
      <c r="A220" s="47"/>
      <c r="B220" s="47"/>
      <c r="C220" s="47"/>
      <c r="D220" s="89"/>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89"/>
      <c r="AP220" s="47"/>
      <c r="AQ220" s="47"/>
      <c r="AR220" s="47"/>
      <c r="AS220" s="47"/>
      <c r="AT220" s="47"/>
      <c r="AU220" s="47"/>
      <c r="AV220" s="47"/>
      <c r="AW220" s="47"/>
      <c r="AX220" s="47"/>
      <c r="AY220" s="47"/>
      <c r="AZ220" s="47"/>
      <c r="BA220" s="47"/>
      <c r="BB220" s="47"/>
      <c r="BC220" s="47"/>
      <c r="BD220" s="47"/>
      <c r="BE220" s="47"/>
      <c r="BF220" s="47"/>
      <c r="BG220" s="47"/>
      <c r="BH220" s="47"/>
      <c r="BI220" s="47"/>
      <c r="BJ220" s="47"/>
      <c r="BK220" s="47"/>
      <c r="BL220" s="47"/>
      <c r="BM220" s="47"/>
      <c r="BN220" s="47"/>
      <c r="BO220" s="47"/>
      <c r="BP220" s="47"/>
      <c r="BQ220" s="47"/>
      <c r="BR220" s="47"/>
      <c r="BS220" s="47"/>
      <c r="BT220" s="47"/>
      <c r="BU220" s="47"/>
      <c r="BV220" s="47"/>
      <c r="BW220" s="89"/>
      <c r="BX220" s="47"/>
      <c r="BY220" s="47"/>
      <c r="BZ220" s="47"/>
      <c r="CA220" s="89"/>
      <c r="CB220" s="47"/>
      <c r="CC220" s="47"/>
      <c r="CD220" s="47"/>
      <c r="CE220" s="89"/>
      <c r="CF220" s="47"/>
      <c r="CG220" s="47"/>
      <c r="CH220" s="89"/>
      <c r="CI220" s="47"/>
      <c r="CJ220" s="47"/>
      <c r="CK220" s="47"/>
      <c r="CL220" s="89"/>
      <c r="CM220" s="47"/>
      <c r="CN220" s="47"/>
      <c r="CO220" s="47"/>
      <c r="CP220" s="89"/>
      <c r="CQ220" s="86"/>
      <c r="CR220" s="86"/>
      <c r="CS220" s="86"/>
      <c r="CT220" s="89"/>
      <c r="CU220" s="86"/>
      <c r="CV220" s="86"/>
      <c r="CW220" s="86"/>
      <c r="CX220" s="47"/>
      <c r="CY220" s="47"/>
      <c r="CZ220" s="47"/>
      <c r="DA220" s="47"/>
      <c r="DB220" s="47"/>
      <c r="DC220" s="47"/>
      <c r="DD220" s="47"/>
      <c r="DE220" s="47"/>
      <c r="DF220" s="47"/>
      <c r="DG220" s="47"/>
      <c r="DH220" s="47"/>
      <c r="DI220" s="47"/>
      <c r="DJ220" s="47"/>
      <c r="DK220" s="47"/>
      <c r="DL220" s="47"/>
      <c r="DM220" s="47"/>
      <c r="DN220" s="47"/>
      <c r="DO220" s="47"/>
      <c r="DP220" s="47"/>
      <c r="DQ220" s="47"/>
      <c r="DR220" s="47"/>
      <c r="DS220" s="47"/>
      <c r="DT220" s="47"/>
      <c r="DU220" s="47"/>
      <c r="DV220" s="47"/>
      <c r="DW220" s="47"/>
      <c r="DX220" s="47"/>
      <c r="DY220" s="47"/>
      <c r="DZ220" s="47"/>
      <c r="EA220" s="47"/>
      <c r="EB220" s="47"/>
      <c r="EC220" s="47"/>
      <c r="ED220" s="47"/>
      <c r="EE220" s="47"/>
      <c r="EF220" s="47"/>
    </row>
    <row r="221" spans="1:136" s="24" customFormat="1">
      <c r="A221" s="47"/>
      <c r="B221" s="47"/>
      <c r="C221" s="47"/>
      <c r="D221" s="89"/>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89"/>
      <c r="AP221" s="47"/>
      <c r="AQ221" s="47"/>
      <c r="AR221" s="47"/>
      <c r="AS221" s="47"/>
      <c r="AT221" s="47"/>
      <c r="AU221" s="47"/>
      <c r="AV221" s="47"/>
      <c r="AW221" s="47"/>
      <c r="AX221" s="47"/>
      <c r="AY221" s="47"/>
      <c r="AZ221" s="47"/>
      <c r="BA221" s="47"/>
      <c r="BB221" s="47"/>
      <c r="BC221" s="47"/>
      <c r="BD221" s="47"/>
      <c r="BE221" s="47"/>
      <c r="BF221" s="47"/>
      <c r="BG221" s="47"/>
      <c r="BH221" s="47"/>
      <c r="BI221" s="47"/>
      <c r="BJ221" s="47"/>
      <c r="BK221" s="47"/>
      <c r="BL221" s="47"/>
      <c r="BM221" s="47"/>
      <c r="BN221" s="47"/>
      <c r="BO221" s="47"/>
      <c r="BP221" s="47"/>
      <c r="BQ221" s="47"/>
      <c r="BR221" s="47"/>
      <c r="BS221" s="47"/>
      <c r="BT221" s="47"/>
      <c r="BU221" s="47"/>
      <c r="BV221" s="47"/>
      <c r="BW221" s="89"/>
      <c r="BX221" s="47"/>
      <c r="BY221" s="47"/>
      <c r="BZ221" s="47"/>
      <c r="CA221" s="89"/>
      <c r="CB221" s="47"/>
      <c r="CC221" s="47"/>
      <c r="CD221" s="47"/>
      <c r="CE221" s="89"/>
      <c r="CF221" s="47"/>
      <c r="CG221" s="47"/>
      <c r="CH221" s="89"/>
      <c r="CI221" s="47"/>
      <c r="CJ221" s="47"/>
      <c r="CK221" s="47"/>
      <c r="CL221" s="89"/>
      <c r="CM221" s="47"/>
      <c r="CN221" s="47"/>
      <c r="CO221" s="47"/>
      <c r="CP221" s="89"/>
      <c r="CQ221" s="86"/>
      <c r="CR221" s="86"/>
      <c r="CS221" s="86"/>
      <c r="CT221" s="89"/>
      <c r="CU221" s="86"/>
      <c r="CV221" s="86"/>
      <c r="CW221" s="86"/>
      <c r="CX221" s="47"/>
      <c r="CY221" s="47"/>
      <c r="CZ221" s="47"/>
      <c r="DA221" s="47"/>
      <c r="DB221" s="47"/>
      <c r="DC221" s="47"/>
      <c r="DD221" s="47"/>
      <c r="DE221" s="47"/>
      <c r="DF221" s="47"/>
      <c r="DG221" s="47"/>
      <c r="DH221" s="47"/>
      <c r="DI221" s="47"/>
      <c r="DJ221" s="47"/>
      <c r="DK221" s="47"/>
      <c r="DL221" s="47"/>
      <c r="DM221" s="47"/>
      <c r="DN221" s="47"/>
      <c r="DO221" s="47"/>
      <c r="DP221" s="47"/>
      <c r="DQ221" s="47"/>
      <c r="DR221" s="47"/>
      <c r="DS221" s="47"/>
      <c r="DT221" s="47"/>
      <c r="DU221" s="47"/>
      <c r="DV221" s="47"/>
      <c r="DW221" s="47"/>
      <c r="DX221" s="47"/>
      <c r="DY221" s="47"/>
      <c r="DZ221" s="47"/>
      <c r="EA221" s="47"/>
      <c r="EB221" s="47"/>
      <c r="EC221" s="47"/>
      <c r="ED221" s="47"/>
      <c r="EE221" s="47"/>
      <c r="EF221" s="47"/>
    </row>
    <row r="222" spans="1:136" s="24" customFormat="1">
      <c r="A222" s="47"/>
      <c r="B222" s="47"/>
      <c r="C222" s="47"/>
      <c r="D222" s="89"/>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89"/>
      <c r="AP222" s="47"/>
      <c r="AQ222" s="47"/>
      <c r="AR222" s="47"/>
      <c r="AS222" s="47"/>
      <c r="AT222" s="47"/>
      <c r="AU222" s="47"/>
      <c r="AV222" s="47"/>
      <c r="AW222" s="47"/>
      <c r="AX222" s="47"/>
      <c r="AY222" s="47"/>
      <c r="AZ222" s="47"/>
      <c r="BA222" s="47"/>
      <c r="BB222" s="47"/>
      <c r="BC222" s="47"/>
      <c r="BD222" s="47"/>
      <c r="BE222" s="47"/>
      <c r="BF222" s="47"/>
      <c r="BG222" s="47"/>
      <c r="BH222" s="47"/>
      <c r="BI222" s="47"/>
      <c r="BJ222" s="47"/>
      <c r="BK222" s="47"/>
      <c r="BL222" s="47"/>
      <c r="BM222" s="47"/>
      <c r="BN222" s="47"/>
      <c r="BO222" s="47"/>
      <c r="BP222" s="47"/>
      <c r="BQ222" s="47"/>
      <c r="BR222" s="47"/>
      <c r="BS222" s="47"/>
      <c r="BT222" s="47"/>
      <c r="BU222" s="47"/>
      <c r="BV222" s="47"/>
      <c r="BW222" s="89"/>
      <c r="BX222" s="47"/>
      <c r="BY222" s="47"/>
      <c r="BZ222" s="47"/>
      <c r="CA222" s="89"/>
      <c r="CB222" s="47"/>
      <c r="CC222" s="47"/>
      <c r="CD222" s="47"/>
      <c r="CE222" s="89"/>
      <c r="CF222" s="47"/>
      <c r="CG222" s="47"/>
      <c r="CH222" s="89"/>
      <c r="CI222" s="47"/>
      <c r="CJ222" s="47"/>
      <c r="CK222" s="47"/>
      <c r="CL222" s="89"/>
      <c r="CM222" s="47"/>
      <c r="CN222" s="47"/>
      <c r="CO222" s="47"/>
      <c r="CP222" s="89"/>
      <c r="CQ222" s="86"/>
      <c r="CR222" s="86"/>
      <c r="CS222" s="86"/>
      <c r="CT222" s="89"/>
      <c r="CU222" s="86"/>
      <c r="CV222" s="86"/>
      <c r="CW222" s="86"/>
      <c r="CX222" s="47"/>
      <c r="CY222" s="47"/>
      <c r="CZ222" s="47"/>
      <c r="DA222" s="47"/>
      <c r="DB222" s="47"/>
      <c r="DC222" s="47"/>
      <c r="DD222" s="47"/>
      <c r="DE222" s="47"/>
      <c r="DF222" s="47"/>
      <c r="DG222" s="47"/>
      <c r="DH222" s="47"/>
      <c r="DI222" s="47"/>
      <c r="DJ222" s="47"/>
      <c r="DK222" s="47"/>
      <c r="DL222" s="47"/>
      <c r="DM222" s="47"/>
      <c r="DN222" s="47"/>
      <c r="DO222" s="47"/>
      <c r="DP222" s="47"/>
      <c r="DQ222" s="47"/>
      <c r="DR222" s="47"/>
      <c r="DS222" s="47"/>
      <c r="DT222" s="47"/>
      <c r="DU222" s="47"/>
      <c r="DV222" s="47"/>
      <c r="DW222" s="47"/>
      <c r="DX222" s="47"/>
      <c r="DY222" s="47"/>
      <c r="DZ222" s="47"/>
      <c r="EA222" s="47"/>
      <c r="EB222" s="47"/>
      <c r="EC222" s="47"/>
      <c r="ED222" s="47"/>
      <c r="EE222" s="47"/>
      <c r="EF222" s="47"/>
    </row>
    <row r="223" spans="1:136" s="24" customFormat="1">
      <c r="A223" s="47"/>
      <c r="B223" s="47"/>
      <c r="C223" s="47"/>
      <c r="D223" s="89"/>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89"/>
      <c r="AP223" s="47"/>
      <c r="AQ223" s="47"/>
      <c r="AR223" s="47"/>
      <c r="AS223" s="47"/>
      <c r="AT223" s="47"/>
      <c r="AU223" s="47"/>
      <c r="AV223" s="47"/>
      <c r="AW223" s="47"/>
      <c r="AX223" s="47"/>
      <c r="AY223" s="47"/>
      <c r="AZ223" s="47"/>
      <c r="BA223" s="47"/>
      <c r="BB223" s="47"/>
      <c r="BC223" s="47"/>
      <c r="BD223" s="47"/>
      <c r="BE223" s="47"/>
      <c r="BF223" s="47"/>
      <c r="BG223" s="47"/>
      <c r="BH223" s="47"/>
      <c r="BI223" s="47"/>
      <c r="BJ223" s="47"/>
      <c r="BK223" s="47"/>
      <c r="BL223" s="47"/>
      <c r="BM223" s="47"/>
      <c r="BN223" s="47"/>
      <c r="BO223" s="47"/>
      <c r="BP223" s="47"/>
      <c r="BQ223" s="47"/>
      <c r="BR223" s="47"/>
      <c r="BS223" s="47"/>
      <c r="BT223" s="47"/>
      <c r="BU223" s="47"/>
      <c r="BV223" s="47"/>
      <c r="BW223" s="89"/>
      <c r="BX223" s="47"/>
      <c r="BY223" s="47"/>
      <c r="BZ223" s="47"/>
      <c r="CA223" s="89"/>
      <c r="CB223" s="47"/>
      <c r="CC223" s="47"/>
      <c r="CD223" s="47"/>
      <c r="CE223" s="89"/>
      <c r="CF223" s="47"/>
      <c r="CG223" s="47"/>
      <c r="CH223" s="89"/>
      <c r="CI223" s="47"/>
      <c r="CJ223" s="47"/>
      <c r="CK223" s="47"/>
      <c r="CL223" s="89"/>
      <c r="CM223" s="47"/>
      <c r="CN223" s="47"/>
      <c r="CO223" s="47"/>
      <c r="CP223" s="89"/>
      <c r="CQ223" s="86"/>
      <c r="CR223" s="86"/>
      <c r="CS223" s="86"/>
      <c r="CT223" s="89"/>
      <c r="CU223" s="86"/>
      <c r="CV223" s="86"/>
      <c r="CW223" s="86"/>
      <c r="CX223" s="47"/>
      <c r="CY223" s="47"/>
      <c r="CZ223" s="47"/>
      <c r="DA223" s="47"/>
      <c r="DB223" s="47"/>
      <c r="DC223" s="47"/>
      <c r="DD223" s="47"/>
      <c r="DE223" s="47"/>
      <c r="DF223" s="47"/>
      <c r="DG223" s="47"/>
      <c r="DH223" s="47"/>
      <c r="DI223" s="47"/>
      <c r="DJ223" s="47"/>
      <c r="DK223" s="47"/>
      <c r="DL223" s="47"/>
      <c r="DM223" s="47"/>
      <c r="DN223" s="47"/>
      <c r="DO223" s="47"/>
      <c r="DP223" s="47"/>
      <c r="DQ223" s="47"/>
      <c r="DR223" s="47"/>
      <c r="DS223" s="47"/>
      <c r="DT223" s="47"/>
      <c r="DU223" s="47"/>
      <c r="DV223" s="47"/>
      <c r="DW223" s="47"/>
      <c r="DX223" s="47"/>
      <c r="DY223" s="47"/>
      <c r="DZ223" s="47"/>
      <c r="EA223" s="47"/>
      <c r="EB223" s="47"/>
      <c r="EC223" s="47"/>
      <c r="ED223" s="47"/>
      <c r="EE223" s="47"/>
      <c r="EF223" s="47"/>
    </row>
    <row r="224" spans="1:136" s="24" customFormat="1">
      <c r="A224" s="47"/>
      <c r="B224" s="47"/>
      <c r="C224" s="47"/>
      <c r="D224" s="89"/>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89"/>
      <c r="AP224" s="47"/>
      <c r="AQ224" s="47"/>
      <c r="AR224" s="47"/>
      <c r="AS224" s="47"/>
      <c r="AT224" s="47"/>
      <c r="AU224" s="47"/>
      <c r="AV224" s="47"/>
      <c r="AW224" s="47"/>
      <c r="AX224" s="47"/>
      <c r="AY224" s="47"/>
      <c r="AZ224" s="47"/>
      <c r="BA224" s="47"/>
      <c r="BB224" s="47"/>
      <c r="BC224" s="47"/>
      <c r="BD224" s="47"/>
      <c r="BE224" s="47"/>
      <c r="BF224" s="47"/>
      <c r="BG224" s="47"/>
      <c r="BH224" s="47"/>
      <c r="BI224" s="47"/>
      <c r="BJ224" s="47"/>
      <c r="BK224" s="47"/>
      <c r="BL224" s="47"/>
      <c r="BM224" s="47"/>
      <c r="BN224" s="47"/>
      <c r="BO224" s="47"/>
      <c r="BP224" s="47"/>
      <c r="BQ224" s="47"/>
      <c r="BR224" s="47"/>
      <c r="BS224" s="47"/>
      <c r="BT224" s="47"/>
      <c r="BU224" s="47"/>
      <c r="BV224" s="47"/>
      <c r="BW224" s="89"/>
      <c r="BX224" s="47"/>
      <c r="BY224" s="47"/>
      <c r="BZ224" s="47"/>
      <c r="CA224" s="89"/>
      <c r="CB224" s="47"/>
      <c r="CC224" s="47"/>
      <c r="CD224" s="47"/>
      <c r="CE224" s="89"/>
      <c r="CF224" s="47"/>
      <c r="CG224" s="47"/>
      <c r="CH224" s="89"/>
      <c r="CI224" s="47"/>
      <c r="CJ224" s="47"/>
      <c r="CK224" s="47"/>
      <c r="CL224" s="89"/>
      <c r="CM224" s="47"/>
      <c r="CN224" s="47"/>
      <c r="CO224" s="47"/>
      <c r="CP224" s="89"/>
      <c r="CQ224" s="86"/>
      <c r="CR224" s="86"/>
      <c r="CS224" s="86"/>
      <c r="CT224" s="89"/>
      <c r="CU224" s="86"/>
      <c r="CV224" s="86"/>
      <c r="CW224" s="86"/>
      <c r="CX224" s="47"/>
      <c r="CY224" s="47"/>
      <c r="CZ224" s="47"/>
      <c r="DA224" s="47"/>
      <c r="DB224" s="47"/>
      <c r="DC224" s="47"/>
      <c r="DD224" s="47"/>
      <c r="DE224" s="47"/>
      <c r="DF224" s="47"/>
      <c r="DG224" s="47"/>
      <c r="DH224" s="47"/>
      <c r="DI224" s="47"/>
      <c r="DJ224" s="47"/>
      <c r="DK224" s="47"/>
      <c r="DL224" s="47"/>
      <c r="DM224" s="47"/>
      <c r="DN224" s="47"/>
      <c r="DO224" s="47"/>
      <c r="DP224" s="47"/>
      <c r="DQ224" s="47"/>
      <c r="DR224" s="47"/>
      <c r="DS224" s="47"/>
      <c r="DT224" s="47"/>
      <c r="DU224" s="47"/>
      <c r="DV224" s="47"/>
      <c r="DW224" s="47"/>
      <c r="DX224" s="47"/>
      <c r="DY224" s="47"/>
      <c r="DZ224" s="47"/>
      <c r="EA224" s="47"/>
      <c r="EB224" s="47"/>
      <c r="EC224" s="47"/>
      <c r="ED224" s="47"/>
      <c r="EE224" s="47"/>
      <c r="EF224" s="47"/>
    </row>
    <row r="225" spans="1:136" s="24" customFormat="1">
      <c r="A225" s="47"/>
      <c r="B225" s="47"/>
      <c r="C225" s="47"/>
      <c r="D225" s="89"/>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89"/>
      <c r="AP225" s="47"/>
      <c r="AQ225" s="47"/>
      <c r="AR225" s="47"/>
      <c r="AS225" s="47"/>
      <c r="AT225" s="47"/>
      <c r="AU225" s="47"/>
      <c r="AV225" s="47"/>
      <c r="AW225" s="47"/>
      <c r="AX225" s="47"/>
      <c r="AY225" s="47"/>
      <c r="AZ225" s="47"/>
      <c r="BA225" s="47"/>
      <c r="BB225" s="47"/>
      <c r="BC225" s="47"/>
      <c r="BD225" s="47"/>
      <c r="BE225" s="47"/>
      <c r="BF225" s="47"/>
      <c r="BG225" s="47"/>
      <c r="BH225" s="47"/>
      <c r="BI225" s="47"/>
      <c r="BJ225" s="47"/>
      <c r="BK225" s="47"/>
      <c r="BL225" s="47"/>
      <c r="BM225" s="47"/>
      <c r="BN225" s="47"/>
      <c r="BO225" s="47"/>
      <c r="BP225" s="47"/>
      <c r="BQ225" s="47"/>
      <c r="BR225" s="47"/>
      <c r="BS225" s="47"/>
      <c r="BT225" s="47"/>
      <c r="BU225" s="47"/>
      <c r="BV225" s="47"/>
      <c r="BW225" s="89"/>
      <c r="BX225" s="47"/>
      <c r="BY225" s="47"/>
      <c r="BZ225" s="47"/>
      <c r="CA225" s="89"/>
      <c r="CB225" s="47"/>
      <c r="CC225" s="47"/>
      <c r="CD225" s="47"/>
      <c r="CE225" s="89"/>
      <c r="CF225" s="47"/>
      <c r="CG225" s="47"/>
      <c r="CH225" s="89"/>
      <c r="CI225" s="47"/>
      <c r="CJ225" s="47"/>
      <c r="CK225" s="47"/>
      <c r="CL225" s="89"/>
      <c r="CM225" s="47"/>
      <c r="CN225" s="47"/>
      <c r="CO225" s="47"/>
      <c r="CP225" s="89"/>
      <c r="CQ225" s="86"/>
      <c r="CR225" s="86"/>
      <c r="CS225" s="86"/>
      <c r="CT225" s="89"/>
      <c r="CU225" s="86"/>
      <c r="CV225" s="86"/>
      <c r="CW225" s="86"/>
      <c r="CX225" s="47"/>
      <c r="CY225" s="47"/>
      <c r="CZ225" s="47"/>
      <c r="DA225" s="47"/>
      <c r="DB225" s="47"/>
      <c r="DC225" s="47"/>
      <c r="DD225" s="47"/>
      <c r="DE225" s="47"/>
      <c r="DF225" s="47"/>
      <c r="DG225" s="47"/>
      <c r="DH225" s="47"/>
      <c r="DI225" s="47"/>
      <c r="DJ225" s="47"/>
      <c r="DK225" s="47"/>
      <c r="DL225" s="47"/>
      <c r="DM225" s="47"/>
      <c r="DN225" s="47"/>
      <c r="DO225" s="47"/>
      <c r="DP225" s="47"/>
      <c r="DQ225" s="47"/>
      <c r="DR225" s="47"/>
      <c r="DS225" s="47"/>
      <c r="DT225" s="47"/>
      <c r="DU225" s="47"/>
      <c r="DV225" s="47"/>
      <c r="DW225" s="47"/>
      <c r="DX225" s="47"/>
      <c r="DY225" s="47"/>
      <c r="DZ225" s="47"/>
      <c r="EA225" s="47"/>
      <c r="EB225" s="47"/>
      <c r="EC225" s="47"/>
      <c r="ED225" s="47"/>
      <c r="EE225" s="47"/>
      <c r="EF225" s="47"/>
    </row>
    <row r="226" spans="1:136" s="24" customFormat="1">
      <c r="A226" s="47"/>
      <c r="B226" s="47"/>
      <c r="C226" s="47"/>
      <c r="D226" s="89"/>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89"/>
      <c r="AP226" s="47"/>
      <c r="AQ226" s="47"/>
      <c r="AR226" s="47"/>
      <c r="AS226" s="47"/>
      <c r="AT226" s="47"/>
      <c r="AU226" s="47"/>
      <c r="AV226" s="47"/>
      <c r="AW226" s="47"/>
      <c r="AX226" s="47"/>
      <c r="AY226" s="47"/>
      <c r="AZ226" s="47"/>
      <c r="BA226" s="47"/>
      <c r="BB226" s="47"/>
      <c r="BC226" s="47"/>
      <c r="BD226" s="47"/>
      <c r="BE226" s="47"/>
      <c r="BF226" s="47"/>
      <c r="BG226" s="47"/>
      <c r="BH226" s="47"/>
      <c r="BI226" s="47"/>
      <c r="BJ226" s="47"/>
      <c r="BK226" s="47"/>
      <c r="BL226" s="47"/>
      <c r="BM226" s="47"/>
      <c r="BN226" s="47"/>
      <c r="BO226" s="47"/>
      <c r="BP226" s="47"/>
      <c r="BQ226" s="47"/>
      <c r="BR226" s="47"/>
      <c r="BS226" s="47"/>
      <c r="BT226" s="47"/>
      <c r="BU226" s="47"/>
      <c r="BV226" s="47"/>
      <c r="BW226" s="89"/>
      <c r="BX226" s="47"/>
      <c r="BY226" s="47"/>
      <c r="BZ226" s="47"/>
      <c r="CA226" s="89"/>
      <c r="CB226" s="47"/>
      <c r="CC226" s="47"/>
      <c r="CD226" s="47"/>
      <c r="CE226" s="89"/>
      <c r="CF226" s="47"/>
      <c r="CG226" s="47"/>
      <c r="CH226" s="89"/>
      <c r="CI226" s="47"/>
      <c r="CJ226" s="47"/>
      <c r="CK226" s="47"/>
      <c r="CL226" s="89"/>
      <c r="CM226" s="47"/>
      <c r="CN226" s="47"/>
      <c r="CO226" s="47"/>
      <c r="CP226" s="89"/>
      <c r="CQ226" s="86"/>
      <c r="CR226" s="86"/>
      <c r="CS226" s="86"/>
      <c r="CT226" s="89"/>
      <c r="CU226" s="86"/>
      <c r="CV226" s="86"/>
      <c r="CW226" s="86"/>
      <c r="CX226" s="47"/>
      <c r="CY226" s="47"/>
      <c r="CZ226" s="47"/>
      <c r="DA226" s="47"/>
      <c r="DB226" s="47"/>
      <c r="DC226" s="47"/>
      <c r="DD226" s="47"/>
      <c r="DE226" s="47"/>
      <c r="DF226" s="47"/>
      <c r="DG226" s="47"/>
      <c r="DH226" s="47"/>
      <c r="DI226" s="47"/>
      <c r="DJ226" s="47"/>
      <c r="DK226" s="47"/>
      <c r="DL226" s="47"/>
      <c r="DM226" s="47"/>
      <c r="DN226" s="47"/>
      <c r="DO226" s="47"/>
      <c r="DP226" s="47"/>
      <c r="DQ226" s="47"/>
      <c r="DR226" s="47"/>
      <c r="DS226" s="47"/>
      <c r="DT226" s="47"/>
      <c r="DU226" s="47"/>
      <c r="DV226" s="47"/>
      <c r="DW226" s="47"/>
      <c r="DX226" s="47"/>
      <c r="DY226" s="47"/>
      <c r="DZ226" s="47"/>
      <c r="EA226" s="47"/>
      <c r="EB226" s="47"/>
      <c r="EC226" s="47"/>
      <c r="ED226" s="47"/>
      <c r="EE226" s="47"/>
      <c r="EF226" s="47"/>
    </row>
    <row r="227" spans="1:136" s="24" customFormat="1">
      <c r="A227" s="47"/>
      <c r="B227" s="47"/>
      <c r="C227" s="47"/>
      <c r="D227" s="89"/>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89"/>
      <c r="AP227" s="47"/>
      <c r="AQ227" s="47"/>
      <c r="AR227" s="47"/>
      <c r="AS227" s="47"/>
      <c r="AT227" s="47"/>
      <c r="AU227" s="47"/>
      <c r="AV227" s="47"/>
      <c r="AW227" s="47"/>
      <c r="AX227" s="47"/>
      <c r="AY227" s="47"/>
      <c r="AZ227" s="47"/>
      <c r="BA227" s="47"/>
      <c r="BB227" s="47"/>
      <c r="BC227" s="47"/>
      <c r="BD227" s="47"/>
      <c r="BE227" s="47"/>
      <c r="BF227" s="47"/>
      <c r="BG227" s="47"/>
      <c r="BH227" s="47"/>
      <c r="BI227" s="47"/>
      <c r="BJ227" s="47"/>
      <c r="BK227" s="47"/>
      <c r="BL227" s="47"/>
      <c r="BM227" s="47"/>
      <c r="BN227" s="47"/>
      <c r="BO227" s="47"/>
      <c r="BP227" s="47"/>
      <c r="BQ227" s="47"/>
      <c r="BR227" s="47"/>
      <c r="BS227" s="47"/>
      <c r="BT227" s="47"/>
      <c r="BU227" s="47"/>
      <c r="BV227" s="47"/>
      <c r="BW227" s="89"/>
      <c r="BX227" s="47"/>
      <c r="BY227" s="47"/>
      <c r="BZ227" s="47"/>
      <c r="CA227" s="89"/>
      <c r="CB227" s="47"/>
      <c r="CC227" s="47"/>
      <c r="CD227" s="47"/>
      <c r="CE227" s="89"/>
      <c r="CF227" s="47"/>
      <c r="CG227" s="47"/>
      <c r="CH227" s="89"/>
      <c r="CI227" s="47"/>
      <c r="CJ227" s="47"/>
      <c r="CK227" s="47"/>
      <c r="CL227" s="89"/>
      <c r="CM227" s="47"/>
      <c r="CN227" s="47"/>
      <c r="CO227" s="47"/>
      <c r="CP227" s="89"/>
      <c r="CQ227" s="86"/>
      <c r="CR227" s="86"/>
      <c r="CS227" s="86"/>
      <c r="CT227" s="89"/>
      <c r="CU227" s="86"/>
      <c r="CV227" s="86"/>
      <c r="CW227" s="86"/>
      <c r="CX227" s="47"/>
      <c r="CY227" s="47"/>
      <c r="CZ227" s="47"/>
      <c r="DA227" s="47"/>
      <c r="DB227" s="47"/>
      <c r="DC227" s="47"/>
      <c r="DD227" s="47"/>
      <c r="DE227" s="47"/>
      <c r="DF227" s="47"/>
      <c r="DG227" s="47"/>
      <c r="DH227" s="47"/>
      <c r="DI227" s="47"/>
      <c r="DJ227" s="47"/>
      <c r="DK227" s="47"/>
      <c r="DL227" s="47"/>
      <c r="DM227" s="47"/>
      <c r="DN227" s="47"/>
      <c r="DO227" s="47"/>
      <c r="DP227" s="47"/>
      <c r="DQ227" s="47"/>
      <c r="DR227" s="47"/>
      <c r="DS227" s="47"/>
      <c r="DT227" s="47"/>
      <c r="DU227" s="47"/>
      <c r="DV227" s="47"/>
      <c r="DW227" s="47"/>
      <c r="DX227" s="47"/>
      <c r="DY227" s="47"/>
      <c r="DZ227" s="47"/>
      <c r="EA227" s="47"/>
      <c r="EB227" s="47"/>
      <c r="EC227" s="47"/>
      <c r="ED227" s="47"/>
      <c r="EE227" s="47"/>
      <c r="EF227" s="47"/>
    </row>
    <row r="228" spans="1:136" s="24" customFormat="1">
      <c r="A228" s="47"/>
      <c r="B228" s="47"/>
      <c r="C228" s="47"/>
      <c r="D228" s="89"/>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89"/>
      <c r="AP228" s="47"/>
      <c r="AQ228" s="47"/>
      <c r="AR228" s="47"/>
      <c r="AS228" s="47"/>
      <c r="AT228" s="47"/>
      <c r="AU228" s="47"/>
      <c r="AV228" s="47"/>
      <c r="AW228" s="47"/>
      <c r="AX228" s="47"/>
      <c r="AY228" s="47"/>
      <c r="AZ228" s="47"/>
      <c r="BA228" s="47"/>
      <c r="BB228" s="47"/>
      <c r="BC228" s="47"/>
      <c r="BD228" s="47"/>
      <c r="BE228" s="47"/>
      <c r="BF228" s="47"/>
      <c r="BG228" s="47"/>
      <c r="BH228" s="47"/>
      <c r="BI228" s="47"/>
      <c r="BJ228" s="47"/>
      <c r="BK228" s="47"/>
      <c r="BL228" s="47"/>
      <c r="BM228" s="47"/>
      <c r="BN228" s="47"/>
      <c r="BO228" s="47"/>
      <c r="BP228" s="47"/>
      <c r="BQ228" s="47"/>
      <c r="BR228" s="47"/>
      <c r="BS228" s="47"/>
      <c r="BT228" s="47"/>
      <c r="BU228" s="47"/>
      <c r="BV228" s="47"/>
      <c r="BW228" s="89"/>
      <c r="BX228" s="47"/>
      <c r="BY228" s="47"/>
      <c r="BZ228" s="47"/>
      <c r="CA228" s="89"/>
      <c r="CB228" s="47"/>
      <c r="CC228" s="47"/>
      <c r="CD228" s="47"/>
      <c r="CE228" s="89"/>
      <c r="CF228" s="47"/>
      <c r="CG228" s="47"/>
      <c r="CH228" s="89"/>
      <c r="CI228" s="47"/>
      <c r="CJ228" s="47"/>
      <c r="CK228" s="47"/>
      <c r="CL228" s="89"/>
      <c r="CM228" s="47"/>
      <c r="CN228" s="47"/>
      <c r="CO228" s="47"/>
      <c r="CP228" s="89"/>
      <c r="CQ228" s="86"/>
      <c r="CR228" s="86"/>
      <c r="CS228" s="86"/>
      <c r="CT228" s="89"/>
      <c r="CU228" s="86"/>
      <c r="CV228" s="86"/>
      <c r="CW228" s="86"/>
      <c r="CX228" s="47"/>
      <c r="CY228" s="47"/>
      <c r="CZ228" s="47"/>
      <c r="DA228" s="47"/>
      <c r="DB228" s="47"/>
      <c r="DC228" s="47"/>
      <c r="DD228" s="47"/>
      <c r="DE228" s="47"/>
      <c r="DF228" s="47"/>
      <c r="DG228" s="47"/>
      <c r="DH228" s="47"/>
      <c r="DI228" s="47"/>
      <c r="DJ228" s="47"/>
      <c r="DK228" s="47"/>
      <c r="DL228" s="47"/>
      <c r="DM228" s="47"/>
      <c r="DN228" s="47"/>
      <c r="DO228" s="47"/>
      <c r="DP228" s="47"/>
      <c r="DQ228" s="47"/>
      <c r="DR228" s="47"/>
      <c r="DS228" s="47"/>
      <c r="DT228" s="47"/>
      <c r="DU228" s="47"/>
      <c r="DV228" s="47"/>
      <c r="DW228" s="47"/>
      <c r="DX228" s="47"/>
      <c r="DY228" s="47"/>
      <c r="DZ228" s="47"/>
      <c r="EA228" s="47"/>
      <c r="EB228" s="47"/>
      <c r="EC228" s="47"/>
      <c r="ED228" s="47"/>
      <c r="EE228" s="47"/>
      <c r="EF228" s="47"/>
    </row>
    <row r="229" spans="1:136" s="24" customFormat="1">
      <c r="A229" s="47"/>
      <c r="B229" s="47"/>
      <c r="C229" s="47"/>
      <c r="D229" s="89"/>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89"/>
      <c r="AP229" s="47"/>
      <c r="AQ229" s="47"/>
      <c r="AR229" s="47"/>
      <c r="AS229" s="47"/>
      <c r="AT229" s="47"/>
      <c r="AU229" s="47"/>
      <c r="AV229" s="47"/>
      <c r="AW229" s="47"/>
      <c r="AX229" s="47"/>
      <c r="AY229" s="47"/>
      <c r="AZ229" s="47"/>
      <c r="BA229" s="47"/>
      <c r="BB229" s="47"/>
      <c r="BC229" s="47"/>
      <c r="BD229" s="47"/>
      <c r="BE229" s="47"/>
      <c r="BF229" s="47"/>
      <c r="BG229" s="47"/>
      <c r="BH229" s="47"/>
      <c r="BI229" s="47"/>
      <c r="BJ229" s="47"/>
      <c r="BK229" s="47"/>
      <c r="BL229" s="47"/>
      <c r="BM229" s="47"/>
      <c r="BN229" s="47"/>
      <c r="BO229" s="47"/>
      <c r="BP229" s="47"/>
      <c r="BQ229" s="47"/>
      <c r="BR229" s="47"/>
      <c r="BS229" s="47"/>
      <c r="BT229" s="47"/>
      <c r="BU229" s="47"/>
      <c r="BV229" s="47"/>
      <c r="BW229" s="89"/>
      <c r="BX229" s="47"/>
      <c r="BY229" s="47"/>
      <c r="BZ229" s="47"/>
      <c r="CA229" s="89"/>
      <c r="CB229" s="47"/>
      <c r="CC229" s="47"/>
      <c r="CD229" s="47"/>
      <c r="CE229" s="89"/>
      <c r="CF229" s="47"/>
      <c r="CG229" s="47"/>
      <c r="CH229" s="89"/>
      <c r="CI229" s="47"/>
      <c r="CJ229" s="47"/>
      <c r="CK229" s="47"/>
      <c r="CL229" s="89"/>
      <c r="CM229" s="47"/>
      <c r="CN229" s="47"/>
      <c r="CO229" s="47"/>
      <c r="CP229" s="89"/>
      <c r="CQ229" s="86"/>
      <c r="CR229" s="86"/>
      <c r="CS229" s="86"/>
      <c r="CT229" s="89"/>
      <c r="CU229" s="86"/>
      <c r="CV229" s="86"/>
      <c r="CW229" s="86"/>
      <c r="CX229" s="47"/>
      <c r="CY229" s="47"/>
      <c r="CZ229" s="47"/>
      <c r="DA229" s="47"/>
      <c r="DB229" s="47"/>
      <c r="DC229" s="47"/>
      <c r="DD229" s="47"/>
      <c r="DE229" s="47"/>
      <c r="DF229" s="47"/>
      <c r="DG229" s="47"/>
      <c r="DH229" s="47"/>
      <c r="DI229" s="47"/>
      <c r="DJ229" s="47"/>
      <c r="DK229" s="47"/>
      <c r="DL229" s="47"/>
      <c r="DM229" s="47"/>
      <c r="DN229" s="47"/>
      <c r="DO229" s="47"/>
      <c r="DP229" s="47"/>
      <c r="DQ229" s="47"/>
      <c r="DR229" s="47"/>
      <c r="DS229" s="47"/>
      <c r="DT229" s="47"/>
      <c r="DU229" s="47"/>
      <c r="DV229" s="47"/>
      <c r="DW229" s="47"/>
      <c r="DX229" s="47"/>
      <c r="DY229" s="47"/>
      <c r="DZ229" s="47"/>
      <c r="EA229" s="47"/>
      <c r="EB229" s="47"/>
      <c r="EC229" s="47"/>
      <c r="ED229" s="47"/>
      <c r="EE229" s="47"/>
      <c r="EF229" s="47"/>
    </row>
    <row r="230" spans="1:136" s="24" customFormat="1">
      <c r="A230" s="47"/>
      <c r="B230" s="47"/>
      <c r="C230" s="47"/>
      <c r="D230" s="89"/>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89"/>
      <c r="AP230" s="47"/>
      <c r="AQ230" s="47"/>
      <c r="AR230" s="47"/>
      <c r="AS230" s="47"/>
      <c r="AT230" s="47"/>
      <c r="AU230" s="47"/>
      <c r="AV230" s="47"/>
      <c r="AW230" s="47"/>
      <c r="AX230" s="47"/>
      <c r="AY230" s="47"/>
      <c r="AZ230" s="47"/>
      <c r="BA230" s="47"/>
      <c r="BB230" s="47"/>
      <c r="BC230" s="47"/>
      <c r="BD230" s="47"/>
      <c r="BE230" s="47"/>
      <c r="BF230" s="47"/>
      <c r="BG230" s="47"/>
      <c r="BH230" s="47"/>
      <c r="BI230" s="47"/>
      <c r="BJ230" s="47"/>
      <c r="BK230" s="47"/>
      <c r="BL230" s="47"/>
      <c r="BM230" s="47"/>
      <c r="BN230" s="47"/>
      <c r="BO230" s="47"/>
      <c r="BP230" s="47"/>
      <c r="BQ230" s="47"/>
      <c r="BR230" s="47"/>
      <c r="BS230" s="47"/>
      <c r="BT230" s="47"/>
      <c r="BU230" s="47"/>
      <c r="BV230" s="47"/>
      <c r="BW230" s="89"/>
      <c r="BX230" s="47"/>
      <c r="BY230" s="47"/>
      <c r="BZ230" s="47"/>
      <c r="CA230" s="89"/>
      <c r="CB230" s="47"/>
      <c r="CC230" s="47"/>
      <c r="CD230" s="47"/>
      <c r="CE230" s="89"/>
      <c r="CF230" s="47"/>
      <c r="CG230" s="47"/>
      <c r="CH230" s="89"/>
      <c r="CI230" s="47"/>
      <c r="CJ230" s="47"/>
      <c r="CK230" s="47"/>
      <c r="CL230" s="89"/>
      <c r="CM230" s="47"/>
      <c r="CN230" s="47"/>
      <c r="CO230" s="47"/>
      <c r="CP230" s="89"/>
      <c r="CQ230" s="86"/>
      <c r="CR230" s="86"/>
      <c r="CS230" s="86"/>
      <c r="CT230" s="89"/>
      <c r="CU230" s="86"/>
      <c r="CV230" s="86"/>
      <c r="CW230" s="86"/>
      <c r="CX230" s="47"/>
      <c r="CY230" s="47"/>
      <c r="CZ230" s="47"/>
      <c r="DA230" s="47"/>
      <c r="DB230" s="47"/>
      <c r="DC230" s="47"/>
      <c r="DD230" s="47"/>
      <c r="DE230" s="47"/>
      <c r="DF230" s="47"/>
      <c r="DG230" s="47"/>
      <c r="DH230" s="47"/>
      <c r="DI230" s="47"/>
      <c r="DJ230" s="47"/>
      <c r="DK230" s="47"/>
      <c r="DL230" s="47"/>
      <c r="DM230" s="47"/>
      <c r="DN230" s="47"/>
      <c r="DO230" s="47"/>
      <c r="DP230" s="47"/>
      <c r="DQ230" s="47"/>
      <c r="DR230" s="47"/>
      <c r="DS230" s="47"/>
      <c r="DT230" s="47"/>
      <c r="DU230" s="47"/>
      <c r="DV230" s="47"/>
      <c r="DW230" s="47"/>
      <c r="DX230" s="47"/>
      <c r="DY230" s="47"/>
      <c r="DZ230" s="47"/>
      <c r="EA230" s="47"/>
      <c r="EB230" s="47"/>
      <c r="EC230" s="47"/>
      <c r="ED230" s="47"/>
      <c r="EE230" s="47"/>
      <c r="EF230" s="47"/>
    </row>
    <row r="231" spans="1:136" s="24" customFormat="1">
      <c r="A231" s="47"/>
      <c r="B231" s="47"/>
      <c r="C231" s="47"/>
      <c r="D231" s="89"/>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89"/>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89"/>
      <c r="BX231" s="47"/>
      <c r="BY231" s="47"/>
      <c r="BZ231" s="47"/>
      <c r="CA231" s="89"/>
      <c r="CB231" s="47"/>
      <c r="CC231" s="47"/>
      <c r="CD231" s="47"/>
      <c r="CE231" s="89"/>
      <c r="CF231" s="47"/>
      <c r="CG231" s="47"/>
      <c r="CH231" s="89"/>
      <c r="CI231" s="47"/>
      <c r="CJ231" s="47"/>
      <c r="CK231" s="47"/>
      <c r="CL231" s="89"/>
      <c r="CM231" s="47"/>
      <c r="CN231" s="47"/>
      <c r="CO231" s="47"/>
      <c r="CP231" s="89"/>
      <c r="CQ231" s="86"/>
      <c r="CR231" s="86"/>
      <c r="CS231" s="86"/>
      <c r="CT231" s="89"/>
      <c r="CU231" s="86"/>
      <c r="CV231" s="86"/>
      <c r="CW231" s="86"/>
      <c r="CX231" s="47"/>
      <c r="CY231" s="47"/>
      <c r="CZ231" s="47"/>
      <c r="DA231" s="47"/>
      <c r="DB231" s="47"/>
      <c r="DC231" s="47"/>
      <c r="DD231" s="47"/>
      <c r="DE231" s="47"/>
      <c r="DF231" s="47"/>
      <c r="DG231" s="47"/>
      <c r="DH231" s="47"/>
      <c r="DI231" s="47"/>
      <c r="DJ231" s="47"/>
      <c r="DK231" s="47"/>
      <c r="DL231" s="47"/>
      <c r="DM231" s="47"/>
      <c r="DN231" s="47"/>
      <c r="DO231" s="47"/>
      <c r="DP231" s="47"/>
      <c r="DQ231" s="47"/>
      <c r="DR231" s="47"/>
      <c r="DS231" s="47"/>
      <c r="DT231" s="47"/>
      <c r="DU231" s="47"/>
      <c r="DV231" s="47"/>
      <c r="DW231" s="47"/>
      <c r="DX231" s="47"/>
      <c r="DY231" s="47"/>
      <c r="DZ231" s="47"/>
      <c r="EA231" s="47"/>
      <c r="EB231" s="47"/>
      <c r="EC231" s="47"/>
      <c r="ED231" s="47"/>
      <c r="EE231" s="47"/>
      <c r="EF231" s="47"/>
    </row>
    <row r="232" spans="1:136" s="24" customFormat="1">
      <c r="A232" s="47"/>
      <c r="B232" s="47"/>
      <c r="C232" s="47"/>
      <c r="D232" s="89"/>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89"/>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89"/>
      <c r="BX232" s="47"/>
      <c r="BY232" s="47"/>
      <c r="BZ232" s="47"/>
      <c r="CA232" s="89"/>
      <c r="CB232" s="47"/>
      <c r="CC232" s="47"/>
      <c r="CD232" s="47"/>
      <c r="CE232" s="89"/>
      <c r="CF232" s="47"/>
      <c r="CG232" s="47"/>
      <c r="CH232" s="89"/>
      <c r="CI232" s="47"/>
      <c r="CJ232" s="47"/>
      <c r="CK232" s="47"/>
      <c r="CL232" s="89"/>
      <c r="CM232" s="47"/>
      <c r="CN232" s="47"/>
      <c r="CO232" s="47"/>
      <c r="CP232" s="89"/>
      <c r="CQ232" s="86"/>
      <c r="CR232" s="86"/>
      <c r="CS232" s="86"/>
      <c r="CT232" s="89"/>
      <c r="CU232" s="86"/>
      <c r="CV232" s="86"/>
      <c r="CW232" s="86"/>
      <c r="CX232" s="47"/>
      <c r="CY232" s="47"/>
      <c r="CZ232" s="47"/>
      <c r="DA232" s="47"/>
      <c r="DB232" s="47"/>
      <c r="DC232" s="47"/>
      <c r="DD232" s="47"/>
      <c r="DE232" s="47"/>
      <c r="DF232" s="47"/>
      <c r="DG232" s="47"/>
      <c r="DH232" s="47"/>
      <c r="DI232" s="47"/>
      <c r="DJ232" s="47"/>
      <c r="DK232" s="47"/>
      <c r="DL232" s="47"/>
      <c r="DM232" s="47"/>
      <c r="DN232" s="47"/>
      <c r="DO232" s="47"/>
      <c r="DP232" s="47"/>
      <c r="DQ232" s="47"/>
      <c r="DR232" s="47"/>
      <c r="DS232" s="47"/>
      <c r="DT232" s="47"/>
      <c r="DU232" s="47"/>
      <c r="DV232" s="47"/>
      <c r="DW232" s="47"/>
      <c r="DX232" s="47"/>
      <c r="DY232" s="47"/>
      <c r="DZ232" s="47"/>
      <c r="EA232" s="47"/>
      <c r="EB232" s="47"/>
      <c r="EC232" s="47"/>
      <c r="ED232" s="47"/>
      <c r="EE232" s="47"/>
      <c r="EF232" s="47"/>
    </row>
    <row r="233" spans="1:136" s="24" customFormat="1">
      <c r="A233" s="47"/>
      <c r="B233" s="47"/>
      <c r="C233" s="47"/>
      <c r="D233" s="89"/>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89"/>
      <c r="AP233" s="47"/>
      <c r="AQ233" s="47"/>
      <c r="AR233" s="47"/>
      <c r="AS233" s="47"/>
      <c r="AT233" s="47"/>
      <c r="AU233" s="47"/>
      <c r="AV233" s="47"/>
      <c r="AW233" s="47"/>
      <c r="AX233" s="47"/>
      <c r="AY233" s="47"/>
      <c r="AZ233" s="47"/>
      <c r="BA233" s="47"/>
      <c r="BB233" s="47"/>
      <c r="BC233" s="47"/>
      <c r="BD233" s="47"/>
      <c r="BE233" s="47"/>
      <c r="BF233" s="47"/>
      <c r="BG233" s="47"/>
      <c r="BH233" s="47"/>
      <c r="BI233" s="47"/>
      <c r="BJ233" s="47"/>
      <c r="BK233" s="47"/>
      <c r="BL233" s="47"/>
      <c r="BM233" s="47"/>
      <c r="BN233" s="47"/>
      <c r="BO233" s="47"/>
      <c r="BP233" s="47"/>
      <c r="BQ233" s="47"/>
      <c r="BR233" s="47"/>
      <c r="BS233" s="47"/>
      <c r="BT233" s="47"/>
      <c r="BU233" s="47"/>
      <c r="BV233" s="47"/>
      <c r="BW233" s="89"/>
      <c r="BX233" s="47"/>
      <c r="BY233" s="47"/>
      <c r="BZ233" s="47"/>
      <c r="CA233" s="89"/>
      <c r="CB233" s="47"/>
      <c r="CC233" s="47"/>
      <c r="CD233" s="47"/>
      <c r="CE233" s="89"/>
      <c r="CF233" s="47"/>
      <c r="CG233" s="47"/>
      <c r="CH233" s="89"/>
      <c r="CI233" s="47"/>
      <c r="CJ233" s="47"/>
      <c r="CK233" s="47"/>
      <c r="CL233" s="89"/>
      <c r="CM233" s="47"/>
      <c r="CN233" s="47"/>
      <c r="CO233" s="47"/>
      <c r="CP233" s="89"/>
      <c r="CQ233" s="86"/>
      <c r="CR233" s="86"/>
      <c r="CS233" s="86"/>
      <c r="CT233" s="89"/>
      <c r="CU233" s="86"/>
      <c r="CV233" s="86"/>
      <c r="CW233" s="86"/>
      <c r="CX233" s="47"/>
      <c r="CY233" s="47"/>
      <c r="CZ233" s="47"/>
      <c r="DA233" s="47"/>
      <c r="DB233" s="47"/>
      <c r="DC233" s="47"/>
      <c r="DD233" s="47"/>
      <c r="DE233" s="47"/>
      <c r="DF233" s="47"/>
      <c r="DG233" s="47"/>
      <c r="DH233" s="47"/>
      <c r="DI233" s="47"/>
      <c r="DJ233" s="47"/>
      <c r="DK233" s="47"/>
      <c r="DL233" s="47"/>
      <c r="DM233" s="47"/>
      <c r="DN233" s="47"/>
      <c r="DO233" s="47"/>
      <c r="DP233" s="47"/>
      <c r="DQ233" s="47"/>
      <c r="DR233" s="47"/>
      <c r="DS233" s="47"/>
      <c r="DT233" s="47"/>
      <c r="DU233" s="47"/>
      <c r="DV233" s="47"/>
      <c r="DW233" s="47"/>
      <c r="DX233" s="47"/>
      <c r="DY233" s="47"/>
      <c r="DZ233" s="47"/>
      <c r="EA233" s="47"/>
      <c r="EB233" s="47"/>
      <c r="EC233" s="47"/>
      <c r="ED233" s="47"/>
      <c r="EE233" s="47"/>
      <c r="EF233" s="47"/>
    </row>
    <row r="234" spans="1:136" s="24" customFormat="1">
      <c r="A234" s="47"/>
      <c r="B234" s="47"/>
      <c r="C234" s="47"/>
      <c r="D234" s="89"/>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89"/>
      <c r="AP234" s="47"/>
      <c r="AQ234" s="47"/>
      <c r="AR234" s="47"/>
      <c r="AS234" s="47"/>
      <c r="AT234" s="47"/>
      <c r="AU234" s="47"/>
      <c r="AV234" s="47"/>
      <c r="AW234" s="47"/>
      <c r="AX234" s="47"/>
      <c r="AY234" s="47"/>
      <c r="AZ234" s="47"/>
      <c r="BA234" s="47"/>
      <c r="BB234" s="47"/>
      <c r="BC234" s="47"/>
      <c r="BD234" s="47"/>
      <c r="BE234" s="47"/>
      <c r="BF234" s="47"/>
      <c r="BG234" s="47"/>
      <c r="BH234" s="47"/>
      <c r="BI234" s="47"/>
      <c r="BJ234" s="47"/>
      <c r="BK234" s="47"/>
      <c r="BL234" s="47"/>
      <c r="BM234" s="47"/>
      <c r="BN234" s="47"/>
      <c r="BO234" s="47"/>
      <c r="BP234" s="47"/>
      <c r="BQ234" s="47"/>
      <c r="BR234" s="47"/>
      <c r="BS234" s="47"/>
      <c r="BT234" s="47"/>
      <c r="BU234" s="47"/>
      <c r="BV234" s="47"/>
      <c r="BW234" s="89"/>
      <c r="BX234" s="47"/>
      <c r="BY234" s="47"/>
      <c r="BZ234" s="47"/>
      <c r="CA234" s="89"/>
      <c r="CB234" s="47"/>
      <c r="CC234" s="47"/>
      <c r="CD234" s="47"/>
      <c r="CE234" s="89"/>
      <c r="CF234" s="47"/>
      <c r="CG234" s="47"/>
      <c r="CH234" s="89"/>
      <c r="CI234" s="47"/>
      <c r="CJ234" s="47"/>
      <c r="CK234" s="47"/>
      <c r="CL234" s="89"/>
      <c r="CM234" s="47"/>
      <c r="CN234" s="47"/>
      <c r="CO234" s="47"/>
      <c r="CP234" s="89"/>
      <c r="CQ234" s="86"/>
      <c r="CR234" s="86"/>
      <c r="CS234" s="86"/>
      <c r="CT234" s="89"/>
      <c r="CU234" s="86"/>
      <c r="CV234" s="86"/>
      <c r="CW234" s="86"/>
      <c r="CX234" s="47"/>
      <c r="CY234" s="47"/>
      <c r="CZ234" s="47"/>
      <c r="DA234" s="47"/>
      <c r="DB234" s="47"/>
      <c r="DC234" s="47"/>
      <c r="DD234" s="47"/>
      <c r="DE234" s="47"/>
      <c r="DF234" s="47"/>
      <c r="DG234" s="47"/>
      <c r="DH234" s="47"/>
      <c r="DI234" s="47"/>
      <c r="DJ234" s="47"/>
      <c r="DK234" s="47"/>
      <c r="DL234" s="47"/>
      <c r="DM234" s="47"/>
      <c r="DN234" s="47"/>
      <c r="DO234" s="47"/>
      <c r="DP234" s="47"/>
      <c r="DQ234" s="47"/>
      <c r="DR234" s="47"/>
      <c r="DS234" s="47"/>
      <c r="DT234" s="47"/>
      <c r="DU234" s="47"/>
      <c r="DV234" s="47"/>
      <c r="DW234" s="47"/>
      <c r="DX234" s="47"/>
      <c r="DY234" s="47"/>
      <c r="DZ234" s="47"/>
      <c r="EA234" s="47"/>
      <c r="EB234" s="47"/>
      <c r="EC234" s="47"/>
      <c r="ED234" s="47"/>
      <c r="EE234" s="47"/>
      <c r="EF234" s="47"/>
    </row>
    <row r="235" spans="1:136" s="24" customFormat="1">
      <c r="A235" s="47"/>
      <c r="B235" s="47"/>
      <c r="C235" s="47"/>
      <c r="D235" s="89"/>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89"/>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7"/>
      <c r="BR235" s="47"/>
      <c r="BS235" s="47"/>
      <c r="BT235" s="47"/>
      <c r="BU235" s="47"/>
      <c r="BV235" s="47"/>
      <c r="BW235" s="89"/>
      <c r="BX235" s="47"/>
      <c r="BY235" s="47"/>
      <c r="BZ235" s="47"/>
      <c r="CA235" s="89"/>
      <c r="CB235" s="47"/>
      <c r="CC235" s="47"/>
      <c r="CD235" s="47"/>
      <c r="CE235" s="89"/>
      <c r="CF235" s="47"/>
      <c r="CG235" s="47"/>
      <c r="CH235" s="89"/>
      <c r="CI235" s="47"/>
      <c r="CJ235" s="47"/>
      <c r="CK235" s="47"/>
      <c r="CL235" s="89"/>
      <c r="CM235" s="47"/>
      <c r="CN235" s="47"/>
      <c r="CO235" s="47"/>
      <c r="CP235" s="89"/>
      <c r="CQ235" s="86"/>
      <c r="CR235" s="86"/>
      <c r="CS235" s="86"/>
      <c r="CT235" s="89"/>
      <c r="CU235" s="86"/>
      <c r="CV235" s="86"/>
      <c r="CW235" s="86"/>
      <c r="CX235" s="47"/>
      <c r="CY235" s="47"/>
      <c r="CZ235" s="47"/>
      <c r="DA235" s="47"/>
      <c r="DB235" s="47"/>
      <c r="DC235" s="47"/>
      <c r="DD235" s="47"/>
      <c r="DE235" s="47"/>
      <c r="DF235" s="47"/>
      <c r="DG235" s="47"/>
      <c r="DH235" s="47"/>
      <c r="DI235" s="47"/>
      <c r="DJ235" s="47"/>
      <c r="DK235" s="47"/>
      <c r="DL235" s="47"/>
      <c r="DM235" s="47"/>
      <c r="DN235" s="47"/>
      <c r="DO235" s="47"/>
      <c r="DP235" s="47"/>
      <c r="DQ235" s="47"/>
      <c r="DR235" s="47"/>
      <c r="DS235" s="47"/>
      <c r="DT235" s="47"/>
      <c r="DU235" s="47"/>
      <c r="DV235" s="47"/>
      <c r="DW235" s="47"/>
      <c r="DX235" s="47"/>
      <c r="DY235" s="47"/>
      <c r="DZ235" s="47"/>
      <c r="EA235" s="47"/>
      <c r="EB235" s="47"/>
      <c r="EC235" s="47"/>
      <c r="ED235" s="47"/>
      <c r="EE235" s="47"/>
      <c r="EF235" s="47"/>
    </row>
    <row r="236" spans="1:136" s="24" customFormat="1">
      <c r="A236" s="47"/>
      <c r="B236" s="47"/>
      <c r="C236" s="47"/>
      <c r="D236" s="89"/>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89"/>
      <c r="AP236" s="47"/>
      <c r="AQ236" s="47"/>
      <c r="AR236" s="47"/>
      <c r="AS236" s="47"/>
      <c r="AT236" s="47"/>
      <c r="AU236" s="47"/>
      <c r="AV236" s="47"/>
      <c r="AW236" s="47"/>
      <c r="AX236" s="47"/>
      <c r="AY236" s="47"/>
      <c r="AZ236" s="47"/>
      <c r="BA236" s="47"/>
      <c r="BB236" s="47"/>
      <c r="BC236" s="47"/>
      <c r="BD236" s="47"/>
      <c r="BE236" s="47"/>
      <c r="BF236" s="47"/>
      <c r="BG236" s="47"/>
      <c r="BH236" s="47"/>
      <c r="BI236" s="47"/>
      <c r="BJ236" s="47"/>
      <c r="BK236" s="47"/>
      <c r="BL236" s="47"/>
      <c r="BM236" s="47"/>
      <c r="BN236" s="47"/>
      <c r="BO236" s="47"/>
      <c r="BP236" s="47"/>
      <c r="BQ236" s="47"/>
      <c r="BR236" s="47"/>
      <c r="BS236" s="47"/>
      <c r="BT236" s="47"/>
      <c r="BU236" s="47"/>
      <c r="BV236" s="47"/>
      <c r="BW236" s="89"/>
      <c r="BX236" s="47"/>
      <c r="BY236" s="47"/>
      <c r="BZ236" s="47"/>
      <c r="CA236" s="89"/>
      <c r="CB236" s="47"/>
      <c r="CC236" s="47"/>
      <c r="CD236" s="47"/>
      <c r="CE236" s="89"/>
      <c r="CF236" s="47"/>
      <c r="CG236" s="47"/>
      <c r="CH236" s="89"/>
      <c r="CI236" s="47"/>
      <c r="CJ236" s="47"/>
      <c r="CK236" s="47"/>
      <c r="CL236" s="89"/>
      <c r="CM236" s="47"/>
      <c r="CN236" s="47"/>
      <c r="CO236" s="47"/>
      <c r="CP236" s="89"/>
      <c r="CQ236" s="86"/>
      <c r="CR236" s="86"/>
      <c r="CS236" s="86"/>
      <c r="CT236" s="89"/>
      <c r="CU236" s="86"/>
      <c r="CV236" s="86"/>
      <c r="CW236" s="86"/>
      <c r="CX236" s="47"/>
      <c r="CY236" s="47"/>
      <c r="CZ236" s="47"/>
      <c r="DA236" s="47"/>
      <c r="DB236" s="47"/>
      <c r="DC236" s="47"/>
      <c r="DD236" s="47"/>
      <c r="DE236" s="47"/>
      <c r="DF236" s="47"/>
      <c r="DG236" s="47"/>
      <c r="DH236" s="47"/>
      <c r="DI236" s="47"/>
      <c r="DJ236" s="47"/>
      <c r="DK236" s="47"/>
      <c r="DL236" s="47"/>
      <c r="DM236" s="47"/>
      <c r="DN236" s="47"/>
      <c r="DO236" s="47"/>
      <c r="DP236" s="47"/>
      <c r="DQ236" s="47"/>
      <c r="DR236" s="47"/>
      <c r="DS236" s="47"/>
      <c r="DT236" s="47"/>
      <c r="DU236" s="47"/>
      <c r="DV236" s="47"/>
      <c r="DW236" s="47"/>
      <c r="DX236" s="47"/>
      <c r="DY236" s="47"/>
      <c r="DZ236" s="47"/>
      <c r="EA236" s="47"/>
      <c r="EB236" s="47"/>
      <c r="EC236" s="47"/>
      <c r="ED236" s="47"/>
      <c r="EE236" s="47"/>
      <c r="EF236" s="47"/>
    </row>
    <row r="237" spans="1:136" s="24" customFormat="1">
      <c r="A237" s="47"/>
      <c r="B237" s="47"/>
      <c r="C237" s="47"/>
      <c r="D237" s="89"/>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89"/>
      <c r="AP237" s="47"/>
      <c r="AQ237" s="47"/>
      <c r="AR237" s="47"/>
      <c r="AS237" s="47"/>
      <c r="AT237" s="47"/>
      <c r="AU237" s="47"/>
      <c r="AV237" s="47"/>
      <c r="AW237" s="47"/>
      <c r="AX237" s="47"/>
      <c r="AY237" s="47"/>
      <c r="AZ237" s="47"/>
      <c r="BA237" s="47"/>
      <c r="BB237" s="47"/>
      <c r="BC237" s="47"/>
      <c r="BD237" s="47"/>
      <c r="BE237" s="47"/>
      <c r="BF237" s="47"/>
      <c r="BG237" s="47"/>
      <c r="BH237" s="47"/>
      <c r="BI237" s="47"/>
      <c r="BJ237" s="47"/>
      <c r="BK237" s="47"/>
      <c r="BL237" s="47"/>
      <c r="BM237" s="47"/>
      <c r="BN237" s="47"/>
      <c r="BO237" s="47"/>
      <c r="BP237" s="47"/>
      <c r="BQ237" s="47"/>
      <c r="BR237" s="47"/>
      <c r="BS237" s="47"/>
      <c r="BT237" s="47"/>
      <c r="BU237" s="47"/>
      <c r="BV237" s="47"/>
      <c r="BW237" s="89"/>
      <c r="BX237" s="47"/>
      <c r="BY237" s="47"/>
      <c r="BZ237" s="47"/>
      <c r="CA237" s="89"/>
      <c r="CB237" s="47"/>
      <c r="CC237" s="47"/>
      <c r="CD237" s="47"/>
      <c r="CE237" s="89"/>
      <c r="CF237" s="47"/>
      <c r="CG237" s="47"/>
      <c r="CH237" s="89"/>
      <c r="CI237" s="47"/>
      <c r="CJ237" s="47"/>
      <c r="CK237" s="47"/>
      <c r="CL237" s="89"/>
      <c r="CM237" s="47"/>
      <c r="CN237" s="47"/>
      <c r="CO237" s="47"/>
      <c r="CP237" s="89"/>
      <c r="CQ237" s="86"/>
      <c r="CR237" s="86"/>
      <c r="CS237" s="86"/>
      <c r="CT237" s="89"/>
      <c r="CU237" s="86"/>
      <c r="CV237" s="86"/>
      <c r="CW237" s="86"/>
      <c r="CX237" s="47"/>
      <c r="CY237" s="47"/>
      <c r="CZ237" s="47"/>
      <c r="DA237" s="47"/>
      <c r="DB237" s="47"/>
      <c r="DC237" s="47"/>
      <c r="DD237" s="47"/>
      <c r="DE237" s="47"/>
      <c r="DF237" s="47"/>
      <c r="DG237" s="47"/>
      <c r="DH237" s="47"/>
      <c r="DI237" s="47"/>
      <c r="DJ237" s="47"/>
      <c r="DK237" s="47"/>
      <c r="DL237" s="47"/>
      <c r="DM237" s="47"/>
      <c r="DN237" s="47"/>
      <c r="DO237" s="47"/>
      <c r="DP237" s="47"/>
      <c r="DQ237" s="47"/>
      <c r="DR237" s="47"/>
      <c r="DS237" s="47"/>
      <c r="DT237" s="47"/>
      <c r="DU237" s="47"/>
      <c r="DV237" s="47"/>
      <c r="DW237" s="47"/>
      <c r="DX237" s="47"/>
      <c r="DY237" s="47"/>
      <c r="DZ237" s="47"/>
      <c r="EA237" s="47"/>
      <c r="EB237" s="47"/>
      <c r="EC237" s="47"/>
      <c r="ED237" s="47"/>
      <c r="EE237" s="47"/>
      <c r="EF237" s="47"/>
    </row>
    <row r="238" spans="1:136" s="24" customFormat="1">
      <c r="A238" s="47"/>
      <c r="B238" s="47"/>
      <c r="C238" s="47"/>
      <c r="D238" s="89"/>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89"/>
      <c r="AP238" s="47"/>
      <c r="AQ238" s="47"/>
      <c r="AR238" s="47"/>
      <c r="AS238" s="47"/>
      <c r="AT238" s="47"/>
      <c r="AU238" s="47"/>
      <c r="AV238" s="47"/>
      <c r="AW238" s="47"/>
      <c r="AX238" s="47"/>
      <c r="AY238" s="47"/>
      <c r="AZ238" s="47"/>
      <c r="BA238" s="47"/>
      <c r="BB238" s="47"/>
      <c r="BC238" s="47"/>
      <c r="BD238" s="47"/>
      <c r="BE238" s="47"/>
      <c r="BF238" s="47"/>
      <c r="BG238" s="47"/>
      <c r="BH238" s="47"/>
      <c r="BI238" s="47"/>
      <c r="BJ238" s="47"/>
      <c r="BK238" s="47"/>
      <c r="BL238" s="47"/>
      <c r="BM238" s="47"/>
      <c r="BN238" s="47"/>
      <c r="BO238" s="47"/>
      <c r="BP238" s="47"/>
      <c r="BQ238" s="47"/>
      <c r="BR238" s="47"/>
      <c r="BS238" s="47"/>
      <c r="BT238" s="47"/>
      <c r="BU238" s="47"/>
      <c r="BV238" s="47"/>
      <c r="BW238" s="89"/>
      <c r="BX238" s="47"/>
      <c r="BY238" s="47"/>
      <c r="BZ238" s="47"/>
      <c r="CA238" s="89"/>
      <c r="CB238" s="47"/>
      <c r="CC238" s="47"/>
      <c r="CD238" s="47"/>
      <c r="CE238" s="89"/>
      <c r="CF238" s="47"/>
      <c r="CG238" s="47"/>
      <c r="CH238" s="89"/>
      <c r="CI238" s="47"/>
      <c r="CJ238" s="47"/>
      <c r="CK238" s="47"/>
      <c r="CL238" s="89"/>
      <c r="CM238" s="47"/>
      <c r="CN238" s="47"/>
      <c r="CO238" s="47"/>
      <c r="CP238" s="89"/>
      <c r="CQ238" s="86"/>
      <c r="CR238" s="86"/>
      <c r="CS238" s="86"/>
      <c r="CT238" s="89"/>
      <c r="CU238" s="86"/>
      <c r="CV238" s="86"/>
      <c r="CW238" s="86"/>
      <c r="CX238" s="47"/>
      <c r="CY238" s="47"/>
      <c r="CZ238" s="47"/>
      <c r="DA238" s="47"/>
      <c r="DB238" s="47"/>
      <c r="DC238" s="47"/>
      <c r="DD238" s="47"/>
      <c r="DE238" s="47"/>
      <c r="DF238" s="47"/>
      <c r="DG238" s="47"/>
      <c r="DH238" s="47"/>
      <c r="DI238" s="47"/>
      <c r="DJ238" s="47"/>
      <c r="DK238" s="47"/>
      <c r="DL238" s="47"/>
      <c r="DM238" s="47"/>
      <c r="DN238" s="47"/>
      <c r="DO238" s="47"/>
      <c r="DP238" s="47"/>
      <c r="DQ238" s="47"/>
      <c r="DR238" s="47"/>
      <c r="DS238" s="47"/>
      <c r="DT238" s="47"/>
      <c r="DU238" s="47"/>
      <c r="DV238" s="47"/>
      <c r="DW238" s="47"/>
      <c r="DX238" s="47"/>
      <c r="DY238" s="47"/>
      <c r="DZ238" s="47"/>
      <c r="EA238" s="47"/>
      <c r="EB238" s="47"/>
      <c r="EC238" s="47"/>
      <c r="ED238" s="47"/>
      <c r="EE238" s="47"/>
      <c r="EF238" s="47"/>
    </row>
    <row r="239" spans="1:136" s="24" customFormat="1">
      <c r="A239" s="47"/>
      <c r="B239" s="47"/>
      <c r="C239" s="47"/>
      <c r="D239" s="89"/>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89"/>
      <c r="AP239" s="47"/>
      <c r="AQ239" s="47"/>
      <c r="AR239" s="47"/>
      <c r="AS239" s="47"/>
      <c r="AT239" s="47"/>
      <c r="AU239" s="47"/>
      <c r="AV239" s="47"/>
      <c r="AW239" s="47"/>
      <c r="AX239" s="47"/>
      <c r="AY239" s="47"/>
      <c r="AZ239" s="47"/>
      <c r="BA239" s="47"/>
      <c r="BB239" s="47"/>
      <c r="BC239" s="47"/>
      <c r="BD239" s="47"/>
      <c r="BE239" s="47"/>
      <c r="BF239" s="47"/>
      <c r="BG239" s="47"/>
      <c r="BH239" s="47"/>
      <c r="BI239" s="47"/>
      <c r="BJ239" s="47"/>
      <c r="BK239" s="47"/>
      <c r="BL239" s="47"/>
      <c r="BM239" s="47"/>
      <c r="BN239" s="47"/>
      <c r="BO239" s="47"/>
      <c r="BP239" s="47"/>
      <c r="BQ239" s="47"/>
      <c r="BR239" s="47"/>
      <c r="BS239" s="47"/>
      <c r="BT239" s="47"/>
      <c r="BU239" s="47"/>
      <c r="BV239" s="47"/>
      <c r="BW239" s="89"/>
      <c r="BX239" s="47"/>
      <c r="BY239" s="47"/>
      <c r="BZ239" s="47"/>
      <c r="CA239" s="89"/>
      <c r="CB239" s="47"/>
      <c r="CC239" s="47"/>
      <c r="CD239" s="47"/>
      <c r="CE239" s="89"/>
      <c r="CF239" s="47"/>
      <c r="CG239" s="47"/>
      <c r="CH239" s="89"/>
      <c r="CI239" s="47"/>
      <c r="CJ239" s="47"/>
      <c r="CK239" s="47"/>
      <c r="CL239" s="89"/>
      <c r="CM239" s="47"/>
      <c r="CN239" s="47"/>
      <c r="CO239" s="47"/>
      <c r="CP239" s="89"/>
      <c r="CQ239" s="86"/>
      <c r="CR239" s="86"/>
      <c r="CS239" s="86"/>
      <c r="CT239" s="89"/>
      <c r="CU239" s="86"/>
      <c r="CV239" s="86"/>
      <c r="CW239" s="86"/>
      <c r="CX239" s="47"/>
      <c r="CY239" s="47"/>
      <c r="CZ239" s="47"/>
      <c r="DA239" s="47"/>
      <c r="DB239" s="47"/>
      <c r="DC239" s="47"/>
      <c r="DD239" s="47"/>
      <c r="DE239" s="47"/>
      <c r="DF239" s="47"/>
      <c r="DG239" s="47"/>
      <c r="DH239" s="47"/>
      <c r="DI239" s="47"/>
      <c r="DJ239" s="47"/>
      <c r="DK239" s="47"/>
      <c r="DL239" s="47"/>
      <c r="DM239" s="47"/>
      <c r="DN239" s="47"/>
      <c r="DO239" s="47"/>
      <c r="DP239" s="47"/>
      <c r="DQ239" s="47"/>
      <c r="DR239" s="47"/>
      <c r="DS239" s="47"/>
      <c r="DT239" s="47"/>
      <c r="DU239" s="47"/>
      <c r="DV239" s="47"/>
      <c r="DW239" s="47"/>
      <c r="DX239" s="47"/>
      <c r="DY239" s="47"/>
      <c r="DZ239" s="47"/>
      <c r="EA239" s="47"/>
      <c r="EB239" s="47"/>
      <c r="EC239" s="47"/>
      <c r="ED239" s="47"/>
      <c r="EE239" s="47"/>
      <c r="EF239" s="47"/>
    </row>
    <row r="240" spans="1:136" s="24" customFormat="1">
      <c r="A240" s="47"/>
      <c r="B240" s="47"/>
      <c r="C240" s="47"/>
      <c r="D240" s="89"/>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89"/>
      <c r="AP240" s="47"/>
      <c r="AQ240" s="47"/>
      <c r="AR240" s="47"/>
      <c r="AS240" s="47"/>
      <c r="AT240" s="47"/>
      <c r="AU240" s="47"/>
      <c r="AV240" s="47"/>
      <c r="AW240" s="47"/>
      <c r="AX240" s="47"/>
      <c r="AY240" s="47"/>
      <c r="AZ240" s="47"/>
      <c r="BA240" s="47"/>
      <c r="BB240" s="47"/>
      <c r="BC240" s="47"/>
      <c r="BD240" s="47"/>
      <c r="BE240" s="47"/>
      <c r="BF240" s="47"/>
      <c r="BG240" s="47"/>
      <c r="BH240" s="47"/>
      <c r="BI240" s="47"/>
      <c r="BJ240" s="47"/>
      <c r="BK240" s="47"/>
      <c r="BL240" s="47"/>
      <c r="BM240" s="47"/>
      <c r="BN240" s="47"/>
      <c r="BO240" s="47"/>
      <c r="BP240" s="47"/>
      <c r="BQ240" s="47"/>
      <c r="BR240" s="47"/>
      <c r="BS240" s="47"/>
      <c r="BT240" s="47"/>
      <c r="BU240" s="47"/>
      <c r="BV240" s="47"/>
      <c r="BW240" s="89"/>
      <c r="BX240" s="47"/>
      <c r="BY240" s="47"/>
      <c r="BZ240" s="47"/>
      <c r="CA240" s="89"/>
      <c r="CB240" s="47"/>
      <c r="CC240" s="47"/>
      <c r="CD240" s="47"/>
      <c r="CE240" s="89"/>
      <c r="CF240" s="47"/>
      <c r="CG240" s="47"/>
      <c r="CH240" s="89"/>
      <c r="CI240" s="47"/>
      <c r="CJ240" s="47"/>
      <c r="CK240" s="47"/>
      <c r="CL240" s="89"/>
      <c r="CM240" s="47"/>
      <c r="CN240" s="47"/>
      <c r="CO240" s="47"/>
      <c r="CP240" s="89"/>
      <c r="CQ240" s="86"/>
      <c r="CR240" s="86"/>
      <c r="CS240" s="86"/>
      <c r="CT240" s="89"/>
      <c r="CU240" s="86"/>
      <c r="CV240" s="86"/>
      <c r="CW240" s="86"/>
      <c r="CX240" s="47"/>
      <c r="CY240" s="47"/>
      <c r="CZ240" s="47"/>
      <c r="DA240" s="47"/>
      <c r="DB240" s="47"/>
      <c r="DC240" s="47"/>
      <c r="DD240" s="47"/>
      <c r="DE240" s="47"/>
      <c r="DF240" s="47"/>
      <c r="DG240" s="47"/>
      <c r="DH240" s="47"/>
      <c r="DI240" s="47"/>
      <c r="DJ240" s="47"/>
      <c r="DK240" s="47"/>
      <c r="DL240" s="47"/>
      <c r="DM240" s="47"/>
      <c r="DN240" s="47"/>
      <c r="DO240" s="47"/>
      <c r="DP240" s="47"/>
      <c r="DQ240" s="47"/>
      <c r="DR240" s="47"/>
      <c r="DS240" s="47"/>
      <c r="DT240" s="47"/>
      <c r="DU240" s="47"/>
      <c r="DV240" s="47"/>
      <c r="DW240" s="47"/>
      <c r="DX240" s="47"/>
      <c r="DY240" s="47"/>
      <c r="DZ240" s="47"/>
      <c r="EA240" s="47"/>
      <c r="EB240" s="47"/>
      <c r="EC240" s="47"/>
      <c r="ED240" s="47"/>
      <c r="EE240" s="47"/>
      <c r="EF240" s="47"/>
    </row>
  </sheetData>
  <mergeCells count="1">
    <mergeCell ref="BS5:BV5"/>
  </mergeCells>
  <phoneticPr fontId="0" type="noConversion"/>
  <pageMargins left="0.75" right="0.75" top="1" bottom="1" header="0.5" footer="0.5"/>
  <pageSetup orientation="portrait" r:id="rId1"/>
  <headerFooter alignWithMargins="0">
    <oddHeader>&amp;L&amp;F</oddHeader>
  </headerFooter>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Datasheet, FY1936-2010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George.Pavelis</cp:lastModifiedBy>
  <cp:lastPrinted>2009-10-21T13:30:20Z</cp:lastPrinted>
  <dcterms:created xsi:type="dcterms:W3CDTF">2000-02-17T22:44:35Z</dcterms:created>
  <dcterms:modified xsi:type="dcterms:W3CDTF">2011-05-03T18:47:10Z</dcterms:modified>
</cp:coreProperties>
</file>