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Z:\GEOLOGY_MAIN FOLDER\Erosion &amp; Sedimentation\Acres benefitted form\"/>
    </mc:Choice>
  </mc:AlternateContent>
  <xr:revisionPtr revIDLastSave="0" documentId="8_{F89A89C3-3D0D-4917-A5D8-7FB4966DDFD3}" xr6:coauthVersionLast="31" xr6:coauthVersionMax="31" xr10:uidLastSave="{00000000-0000-0000-0000-000000000000}"/>
  <bookViews>
    <workbookView xWindow="0" yWindow="0" windowWidth="28800" windowHeight="12210" xr2:uid="{00000000-000D-0000-FFFF-FFFF00000000}"/>
  </bookViews>
  <sheets>
    <sheet name="1-Benefits Worksheet" sheetId="11" r:id="rId1"/>
    <sheet name="2-Instructions" sheetId="3" r:id="rId2"/>
    <sheet name="3-Illustrations" sheetId="2" r:id="rId3"/>
    <sheet name="4-Example Worksheet" sheetId="9" r:id="rId4"/>
    <sheet name="5-Information" sheetId="10" r:id="rId5"/>
  </sheets>
  <definedNames>
    <definedName name="bank_height" localSheetId="0">'1-Benefits Worksheet'!$P$23:$P$26</definedName>
    <definedName name="bank_height" localSheetId="3">'4-Example Worksheet'!$P$23:$P$26</definedName>
    <definedName name="bank_height">#REF!</definedName>
    <definedName name="gully_height" localSheetId="0">'1-Benefits Worksheet'!$Q$23:$Q$26</definedName>
    <definedName name="gully_height" localSheetId="3">'4-Example Worksheet'!$Q$23:$Q$26</definedName>
    <definedName name="gully_height">#REF!</definedName>
    <definedName name="percent_conc_flow" localSheetId="0">'1-Benefits Worksheet'!$S$23:$S$26</definedName>
    <definedName name="percent_conc_flow" localSheetId="3">'4-Example Worksheet'!$S$23:$S$26</definedName>
    <definedName name="percent_conc_flow">#REF!</definedName>
    <definedName name="percent_gullies" localSheetId="0">'1-Benefits Worksheet'!$S$23:$S$26</definedName>
    <definedName name="percent_gullies" localSheetId="3">'4-Example Worksheet'!$S$23:$S$26</definedName>
    <definedName name="percent_gullies">#REF!</definedName>
    <definedName name="_xlnm.Print_Area" localSheetId="0">'1-Benefits Worksheet'!$A$1:$N$37</definedName>
    <definedName name="_xlnm.Print_Area" localSheetId="3">'4-Example Worksheet'!$A$1:$N$38</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3" i="11" l="1"/>
  <c r="N30" i="11"/>
  <c r="R25" i="11"/>
  <c r="R24" i="11"/>
  <c r="N21" i="11"/>
  <c r="N18" i="11"/>
  <c r="J21" i="11" l="1"/>
  <c r="J33" i="11" s="1"/>
  <c r="N33" i="11"/>
  <c r="F35" i="11" s="1"/>
  <c r="N21" i="9"/>
  <c r="N35" i="11" l="1"/>
  <c r="J35" i="11"/>
  <c r="N18" i="9"/>
  <c r="F33" i="9" l="1"/>
  <c r="N30" i="9"/>
  <c r="R25" i="9"/>
  <c r="R24" i="9"/>
  <c r="J21" i="9" l="1"/>
  <c r="J33" i="9" s="1"/>
  <c r="N33" i="9"/>
  <c r="F35" i="9" s="1"/>
  <c r="N35" i="9" l="1"/>
  <c r="J3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Woida, Kathleen - NRCS, Des Moines, IA</author>
  </authors>
  <commentList>
    <comment ref="J15" authorId="0" shapeId="0" xr:uid="{02314490-537D-40E5-9B01-701EA5A529D2}">
      <text>
        <r>
          <rPr>
            <b/>
            <sz val="9"/>
            <color indexed="81"/>
            <rFont val="Tahoma"/>
            <charset val="1"/>
          </rPr>
          <t>If F15 is populated, J15 must contain a non-zero number.</t>
        </r>
      </text>
    </comment>
    <comment ref="D21" authorId="0" shapeId="0" xr:uid="{FC8C7AA1-90EF-4D9B-88CF-1B8B2E83DCA0}">
      <text>
        <r>
          <rPr>
            <b/>
            <sz val="9"/>
            <color indexed="81"/>
            <rFont val="Tahoma"/>
            <family val="2"/>
          </rPr>
          <t>Optional step.</t>
        </r>
      </text>
    </comment>
    <comment ref="G21" authorId="0" shapeId="0" xr:uid="{E427D670-8F35-4F36-B2E7-21665F0368C6}">
      <text>
        <r>
          <rPr>
            <b/>
            <sz val="9"/>
            <color indexed="81"/>
            <rFont val="Tahoma"/>
            <family val="2"/>
          </rPr>
          <t>Optional step.</t>
        </r>
      </text>
    </comment>
    <comment ref="L21" authorId="0" shapeId="0" xr:uid="{8244C836-A487-4069-8DA7-7970B188FC3B}">
      <text>
        <r>
          <rPr>
            <b/>
            <sz val="9"/>
            <color indexed="81"/>
            <rFont val="Tahoma"/>
            <family val="2"/>
          </rPr>
          <t xml:space="preserve">Optional step.
</t>
        </r>
      </text>
    </comment>
    <comment ref="D30" authorId="0" shapeId="0" xr:uid="{83629164-493C-44BB-9981-B82AF724F0B2}">
      <text>
        <r>
          <rPr>
            <b/>
            <sz val="9"/>
            <color indexed="81"/>
            <rFont val="Tahoma"/>
            <family val="2"/>
          </rPr>
          <t>You may also choose to enter sheet &amp; rill erosion occurring under the footprint of the planned basin and embankment (OPTIONAL).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Woida, Kathleen - NRCS, Des Moines, IA</author>
  </authors>
  <commentList>
    <comment ref="J15" authorId="0" shapeId="0" xr:uid="{3A83EC92-090D-4FC4-A630-E7EF671E702F}">
      <text>
        <r>
          <rPr>
            <b/>
            <sz val="9"/>
            <color indexed="81"/>
            <rFont val="Tahoma"/>
            <family val="2"/>
          </rPr>
          <t xml:space="preserve">If F15 is populated, J15 must contain a non-zero number.
</t>
        </r>
      </text>
    </comment>
    <comment ref="D21" authorId="0" shapeId="0" xr:uid="{00000000-0006-0000-0000-000001000000}">
      <text>
        <r>
          <rPr>
            <b/>
            <sz val="9"/>
            <color indexed="81"/>
            <rFont val="Tahoma"/>
            <family val="2"/>
          </rPr>
          <t>Optional step.</t>
        </r>
      </text>
    </comment>
    <comment ref="G21" authorId="0" shapeId="0" xr:uid="{00000000-0006-0000-0000-000002000000}">
      <text>
        <r>
          <rPr>
            <b/>
            <sz val="9"/>
            <color indexed="81"/>
            <rFont val="Tahoma"/>
            <family val="2"/>
          </rPr>
          <t>Optional step.</t>
        </r>
      </text>
    </comment>
    <comment ref="L21" authorId="0" shapeId="0" xr:uid="{2FD6C123-151B-477F-A8B9-F8D972F8323A}">
      <text>
        <r>
          <rPr>
            <b/>
            <sz val="9"/>
            <color indexed="81"/>
            <rFont val="Tahoma"/>
            <family val="2"/>
          </rPr>
          <t xml:space="preserve">Optional step.
</t>
        </r>
      </text>
    </comment>
    <comment ref="D30" authorId="0" shapeId="0" xr:uid="{7E339A8C-4DF1-4813-B837-73760F78FD0E}">
      <text>
        <r>
          <rPr>
            <b/>
            <sz val="9"/>
            <color indexed="81"/>
            <rFont val="Tahoma"/>
            <family val="2"/>
          </rPr>
          <t>You may also choose to enter sheet &amp; rill erosion occurring under the footprint of the planned basin and embankment (OPTIONAL).</t>
        </r>
      </text>
    </comment>
  </commentList>
</comments>
</file>

<file path=xl/sharedStrings.xml><?xml version="1.0" encoding="utf-8"?>
<sst xmlns="http://schemas.openxmlformats.org/spreadsheetml/2006/main" count="223" uniqueCount="130">
  <si>
    <t>(tons)</t>
  </si>
  <si>
    <t>10-19</t>
  </si>
  <si>
    <t>5-9</t>
  </si>
  <si>
    <t>&lt;5</t>
  </si>
  <si>
    <t>≥20</t>
  </si>
  <si>
    <t>≥10</t>
  </si>
  <si>
    <t>7-9</t>
  </si>
  <si>
    <t>PRACTICE</t>
  </si>
  <si>
    <t>3-6</t>
  </si>
  <si>
    <t>&lt;3</t>
  </si>
  <si>
    <t>tons</t>
  </si>
  <si>
    <t>TOTALS:</t>
  </si>
  <si>
    <t>acres</t>
  </si>
  <si>
    <r>
      <t>AVG ANNUAL EROSION</t>
    </r>
    <r>
      <rPr>
        <b/>
        <i/>
        <vertAlign val="subscript"/>
        <sz val="12"/>
        <color theme="1"/>
        <rFont val="Calibri"/>
        <family val="2"/>
        <scheme val="minor"/>
      </rPr>
      <t>before</t>
    </r>
  </si>
  <si>
    <r>
      <t>AVG ANNUAL EROSION</t>
    </r>
    <r>
      <rPr>
        <b/>
        <i/>
        <vertAlign val="subscript"/>
        <sz val="12"/>
        <color theme="1"/>
        <rFont val="Calibri"/>
        <family val="2"/>
        <scheme val="minor"/>
      </rPr>
      <t>after</t>
    </r>
  </si>
  <si>
    <t>COVER CROP</t>
  </si>
  <si>
    <t>RESIDUE &amp; TILLAGE MANAGEMENT, REDUCED-TILL</t>
  </si>
  <si>
    <r>
      <t>AVG ANNUAL EROSION</t>
    </r>
    <r>
      <rPr>
        <b/>
        <i/>
        <vertAlign val="subscript"/>
        <sz val="11"/>
        <color theme="1"/>
        <rFont val="Calibri"/>
        <family val="2"/>
        <scheme val="minor"/>
      </rPr>
      <t>before</t>
    </r>
  </si>
  <si>
    <r>
      <t>AVG ANNUAL EROSION</t>
    </r>
    <r>
      <rPr>
        <b/>
        <i/>
        <vertAlign val="subscript"/>
        <sz val="11"/>
        <color theme="1"/>
        <rFont val="Calibri"/>
        <family val="2"/>
        <scheme val="minor"/>
      </rPr>
      <t>after</t>
    </r>
  </si>
  <si>
    <t>Total acres planted under no-till</t>
  </si>
  <si>
    <t>Total acres planted in cover crop</t>
  </si>
  <si>
    <r>
      <t xml:space="preserve">Soil loss from sheet &amp; rill (RUSLE2) and ephemeral gully erosion </t>
    </r>
    <r>
      <rPr>
        <i/>
        <sz val="10"/>
        <color theme="1"/>
        <rFont val="Calibri"/>
        <family val="2"/>
        <scheme val="minor"/>
      </rPr>
      <t>before</t>
    </r>
    <r>
      <rPr>
        <sz val="10"/>
        <color theme="1"/>
        <rFont val="Calibri"/>
        <family val="2"/>
        <scheme val="minor"/>
      </rPr>
      <t xml:space="preserve"> tillage practice</t>
    </r>
  </si>
  <si>
    <r>
      <t xml:space="preserve">Soil loss from sheet &amp; rill (RUSLE2) and ephemeral gully erosion </t>
    </r>
    <r>
      <rPr>
        <i/>
        <sz val="10"/>
        <color theme="1"/>
        <rFont val="Calibri"/>
        <family val="2"/>
        <scheme val="minor"/>
      </rPr>
      <t>after</t>
    </r>
    <r>
      <rPr>
        <sz val="10"/>
        <color theme="1"/>
        <rFont val="Calibri"/>
        <family val="2"/>
        <scheme val="minor"/>
      </rPr>
      <t xml:space="preserve"> tillage practice</t>
    </r>
  </si>
  <si>
    <t>Avg depth of main ditch (ft)</t>
  </si>
  <si>
    <t>Avg depth of gullies/tribs (ft)</t>
  </si>
  <si>
    <t xml:space="preserve"> (acres)</t>
  </si>
  <si>
    <t>No.</t>
  </si>
  <si>
    <t>TOTAL SOIL LOSS BENEFIT</t>
  </si>
  <si>
    <t>USDA-NRCS</t>
  </si>
  <si>
    <t xml:space="preserve"> </t>
  </si>
  <si>
    <t>ACRES BENEFITED</t>
  </si>
  <si>
    <t>TOTAL ACRES BENEFITED</t>
  </si>
  <si>
    <t>Acres under the footprint of the basin and embankment</t>
  </si>
  <si>
    <t>Average width of this d.s. gully segment (ft)</t>
  </si>
  <si>
    <t xml:space="preserve"> plus one terrace spacing above and one spacing below terrace(s).</t>
  </si>
  <si>
    <r>
      <t xml:space="preserve">  </t>
    </r>
    <r>
      <rPr>
        <i/>
        <sz val="11"/>
        <color theme="1"/>
        <rFont val="Calibri"/>
        <family val="2"/>
        <scheme val="minor"/>
      </rPr>
      <t>Figure 4.</t>
    </r>
    <r>
      <rPr>
        <sz val="11"/>
        <color theme="1"/>
        <rFont val="Calibri"/>
        <family val="2"/>
        <scheme val="minor"/>
      </rPr>
      <t xml:space="preserve">  </t>
    </r>
    <r>
      <rPr>
        <u/>
        <sz val="11"/>
        <color theme="1"/>
        <rFont val="Calibri"/>
        <family val="2"/>
        <scheme val="minor"/>
      </rPr>
      <t>WATER &amp; SEDIMENT CONTROL BASIN</t>
    </r>
    <r>
      <rPr>
        <sz val="11"/>
        <color theme="1"/>
        <rFont val="Calibri"/>
        <family val="2"/>
        <scheme val="minor"/>
      </rPr>
      <t xml:space="preserve">   </t>
    </r>
    <r>
      <rPr>
        <i/>
        <sz val="11"/>
        <color theme="1"/>
        <rFont val="Calibri"/>
        <family val="2"/>
        <scheme val="minor"/>
      </rPr>
      <t>"Acres benefited" equals area under basin and embankment,</t>
    </r>
  </si>
  <si>
    <r>
      <t xml:space="preserve"> </t>
    </r>
    <r>
      <rPr>
        <u/>
        <sz val="11"/>
        <color theme="1"/>
        <rFont val="Calibri"/>
        <family val="2"/>
        <scheme val="minor"/>
      </rPr>
      <t>(WASCOB)</t>
    </r>
    <r>
      <rPr>
        <sz val="11"/>
        <color theme="1"/>
        <rFont val="Calibri"/>
        <family val="2"/>
        <scheme val="minor"/>
      </rPr>
      <t>.</t>
    </r>
  </si>
  <si>
    <t>"Acres benefited" equals area under footprint of terrace(s)</t>
  </si>
  <si>
    <r>
      <t xml:space="preserve">Figure 3.  </t>
    </r>
    <r>
      <rPr>
        <u/>
        <sz val="11"/>
        <color theme="1"/>
        <rFont val="Calibri"/>
        <family val="2"/>
        <scheme val="minor"/>
      </rPr>
      <t>TERRACE</t>
    </r>
    <r>
      <rPr>
        <i/>
        <sz val="11"/>
        <color theme="1"/>
        <rFont val="Calibri"/>
        <family val="2"/>
        <scheme val="minor"/>
      </rPr>
      <t>.</t>
    </r>
  </si>
  <si>
    <t xml:space="preserve"> plus area (length x width) of gully downstream of structure</t>
  </si>
  <si>
    <t>for the distance that will benefit from decreased flow.</t>
  </si>
  <si>
    <r>
      <t xml:space="preserve">Soil loss from classic gully and ephemeral gully erosion </t>
    </r>
    <r>
      <rPr>
        <i/>
        <sz val="10"/>
        <color theme="1"/>
        <rFont val="Calibri"/>
        <family val="2"/>
        <scheme val="minor"/>
      </rPr>
      <t>before</t>
    </r>
    <r>
      <rPr>
        <sz val="10"/>
        <color theme="1"/>
        <rFont val="Calibri"/>
        <family val="2"/>
        <scheme val="minor"/>
      </rPr>
      <t xml:space="preserve"> installation of waterway(s)</t>
    </r>
  </si>
  <si>
    <r>
      <t xml:space="preserve">Soil loss from classic gully and ephemeral gully erosion </t>
    </r>
    <r>
      <rPr>
        <i/>
        <sz val="10"/>
        <color theme="1"/>
        <rFont val="Calibri"/>
        <family val="2"/>
        <scheme val="minor"/>
      </rPr>
      <t>after</t>
    </r>
    <r>
      <rPr>
        <sz val="10"/>
        <color theme="1"/>
        <rFont val="Calibri"/>
        <family val="2"/>
        <scheme val="minor"/>
      </rPr>
      <t xml:space="preserve"> installation of the waterway(s)</t>
    </r>
  </si>
  <si>
    <t>Acres under the footprint of the waterway(s)</t>
  </si>
  <si>
    <t>Acres under the footprint of the buffer strip(s)</t>
  </si>
  <si>
    <t>Technician:</t>
  </si>
  <si>
    <t>Date:</t>
  </si>
  <si>
    <t>CONTOUR BUFFER STRIPS</t>
  </si>
  <si>
    <t>Project / Location:</t>
  </si>
  <si>
    <r>
      <t xml:space="preserve">Soil loss from sheet &amp; rill, classic gully, and ephemeral gully erosion </t>
    </r>
    <r>
      <rPr>
        <i/>
        <sz val="10"/>
        <color theme="1"/>
        <rFont val="Calibri"/>
        <family val="2"/>
        <scheme val="minor"/>
      </rPr>
      <t>before</t>
    </r>
    <r>
      <rPr>
        <sz val="10"/>
        <color theme="1"/>
        <rFont val="Calibri"/>
        <family val="2"/>
        <scheme val="minor"/>
      </rPr>
      <t xml:space="preserve"> installation of buffer(s)</t>
    </r>
  </si>
  <si>
    <r>
      <t xml:space="preserve">Soil loss from sheet &amp; rill, classic gully, and ephemeral gully erosion </t>
    </r>
    <r>
      <rPr>
        <i/>
        <sz val="10"/>
        <color theme="1"/>
        <rFont val="Calibri"/>
        <family val="2"/>
        <scheme val="minor"/>
      </rPr>
      <t>after</t>
    </r>
    <r>
      <rPr>
        <sz val="10"/>
        <color theme="1"/>
        <rFont val="Calibri"/>
        <family val="2"/>
        <scheme val="minor"/>
      </rPr>
      <t xml:space="preserve"> installation of buffer(s)</t>
    </r>
  </si>
  <si>
    <r>
      <t xml:space="preserve">           Figure 2.  </t>
    </r>
    <r>
      <rPr>
        <u/>
        <sz val="11"/>
        <color theme="1"/>
        <rFont val="Calibri"/>
        <family val="2"/>
        <scheme val="minor"/>
      </rPr>
      <t>GRASSED WATERWAY</t>
    </r>
    <r>
      <rPr>
        <i/>
        <sz val="11"/>
        <color theme="1"/>
        <rFont val="Calibri"/>
        <family val="2"/>
        <scheme val="minor"/>
      </rPr>
      <t>.   "Acres benefited" equals area under footprint of waterway(s),</t>
    </r>
  </si>
  <si>
    <t>Acres under footprint of terrace plus one terrace spacing above and one spacing below</t>
  </si>
  <si>
    <r>
      <t xml:space="preserve">Soil loss from sheet &amp; rill and ephemeral gully erosion </t>
    </r>
    <r>
      <rPr>
        <i/>
        <sz val="10"/>
        <color theme="1"/>
        <rFont val="Calibri"/>
        <family val="2"/>
        <scheme val="minor"/>
      </rPr>
      <t>before</t>
    </r>
    <r>
      <rPr>
        <sz val="10"/>
        <color theme="1"/>
        <rFont val="Calibri"/>
        <family val="2"/>
        <scheme val="minor"/>
      </rPr>
      <t xml:space="preserve"> cover crop established</t>
    </r>
  </si>
  <si>
    <r>
      <t xml:space="preserve">Soil loss from sheet &amp; rill and ephemeral gully erosion </t>
    </r>
    <r>
      <rPr>
        <i/>
        <sz val="10"/>
        <color theme="1"/>
        <rFont val="Calibri"/>
        <family val="2"/>
        <scheme val="minor"/>
      </rPr>
      <t>before</t>
    </r>
    <r>
      <rPr>
        <sz val="10"/>
        <color theme="1"/>
        <rFont val="Calibri"/>
        <family val="2"/>
        <scheme val="minor"/>
      </rPr>
      <t xml:space="preserve"> tillage practice</t>
    </r>
  </si>
  <si>
    <r>
      <t xml:space="preserve">Soil loss from sheet &amp; rill and ephemeral gully erosion </t>
    </r>
    <r>
      <rPr>
        <i/>
        <sz val="10"/>
        <color theme="1"/>
        <rFont val="Calibri"/>
        <family val="2"/>
        <scheme val="minor"/>
      </rPr>
      <t>before</t>
    </r>
    <r>
      <rPr>
        <sz val="10"/>
        <color theme="1"/>
        <rFont val="Calibri"/>
        <family val="2"/>
        <scheme val="minor"/>
      </rPr>
      <t xml:space="preserve"> installation of terrace(s)</t>
    </r>
  </si>
  <si>
    <r>
      <t xml:space="preserve">Soil loss from sheet &amp; rill and ephemeral gully erosion </t>
    </r>
    <r>
      <rPr>
        <i/>
        <sz val="10"/>
        <color theme="1"/>
        <rFont val="Calibri"/>
        <family val="2"/>
        <scheme val="minor"/>
      </rPr>
      <t>after</t>
    </r>
    <r>
      <rPr>
        <sz val="10"/>
        <color theme="1"/>
        <rFont val="Calibri"/>
        <family val="2"/>
        <scheme val="minor"/>
      </rPr>
      <t xml:space="preserve"> cover crop established</t>
    </r>
  </si>
  <si>
    <r>
      <t xml:space="preserve">Soil loss from sheet &amp; rill and ephemeral gully erosion </t>
    </r>
    <r>
      <rPr>
        <i/>
        <sz val="10"/>
        <color theme="1"/>
        <rFont val="Calibri"/>
        <family val="2"/>
        <scheme val="minor"/>
      </rPr>
      <t>after</t>
    </r>
    <r>
      <rPr>
        <sz val="10"/>
        <color theme="1"/>
        <rFont val="Calibri"/>
        <family val="2"/>
        <scheme val="minor"/>
      </rPr>
      <t xml:space="preserve"> tillage practice</t>
    </r>
  </si>
  <si>
    <r>
      <t xml:space="preserve">Soil loss from sheet &amp; rill and ephemeral gully erosion </t>
    </r>
    <r>
      <rPr>
        <i/>
        <sz val="10"/>
        <color theme="1"/>
        <rFont val="Calibri"/>
        <family val="2"/>
        <scheme val="minor"/>
      </rPr>
      <t>after</t>
    </r>
    <r>
      <rPr>
        <sz val="10"/>
        <color theme="1"/>
        <rFont val="Calibri"/>
        <family val="2"/>
        <scheme val="minor"/>
      </rPr>
      <t xml:space="preserve"> installation of terrace(s)</t>
    </r>
  </si>
  <si>
    <r>
      <t xml:space="preserve">  </t>
    </r>
    <r>
      <rPr>
        <i/>
        <sz val="11"/>
        <color theme="1"/>
        <rFont val="Calibri"/>
        <family val="2"/>
        <scheme val="minor"/>
      </rPr>
      <t xml:space="preserve">             i.e., the area planted in perennial vegetation.</t>
    </r>
  </si>
  <si>
    <t>USDA Natural Resources Conservation Service</t>
  </si>
  <si>
    <t>693 Federal Building</t>
  </si>
  <si>
    <t>210 Walnut Street</t>
  </si>
  <si>
    <t>Des Moines, IA 50309</t>
  </si>
  <si>
    <t>515-284-4135</t>
  </si>
  <si>
    <r>
      <t xml:space="preserve">GRASSED WATERWAYS                               </t>
    </r>
    <r>
      <rPr>
        <i/>
        <sz val="11"/>
        <color theme="1"/>
        <rFont val="Calibri"/>
        <family val="2"/>
        <scheme val="minor"/>
      </rPr>
      <t>(see Instructions sheet)</t>
    </r>
  </si>
  <si>
    <r>
      <t xml:space="preserve">TERRACES                                          </t>
    </r>
    <r>
      <rPr>
        <i/>
        <sz val="11"/>
        <color theme="1"/>
        <rFont val="Calibri"/>
        <family val="2"/>
        <scheme val="minor"/>
      </rPr>
      <t>(see Instructions sheet)</t>
    </r>
  </si>
  <si>
    <r>
      <t xml:space="preserve">GRADE STABILIZATION  STRUCTURES                                     </t>
    </r>
    <r>
      <rPr>
        <i/>
        <sz val="11"/>
        <color theme="1"/>
        <rFont val="Calibri"/>
        <family val="2"/>
        <scheme val="minor"/>
      </rPr>
      <t>(see Instructions sheet)</t>
    </r>
  </si>
  <si>
    <r>
      <rPr>
        <b/>
        <sz val="10"/>
        <color theme="1"/>
        <rFont val="Calibri"/>
        <family val="2"/>
        <scheme val="minor"/>
      </rPr>
      <t>B3.</t>
    </r>
    <r>
      <rPr>
        <sz val="10"/>
        <color theme="1"/>
        <rFont val="Calibri"/>
        <family val="2"/>
        <scheme val="minor"/>
      </rPr>
      <t xml:space="preserve"> Soil loss (</t>
    </r>
    <r>
      <rPr>
        <i/>
        <sz val="10"/>
        <color theme="1"/>
        <rFont val="Calibri"/>
        <family val="2"/>
        <scheme val="minor"/>
      </rPr>
      <t>after construction</t>
    </r>
    <r>
      <rPr>
        <sz val="10"/>
        <color theme="1"/>
        <rFont val="Calibri"/>
        <family val="2"/>
        <scheme val="minor"/>
      </rPr>
      <t xml:space="preserve">) from erosion of upstream channel &amp; gully reaches defined in </t>
    </r>
    <r>
      <rPr>
        <b/>
        <sz val="10"/>
        <color theme="1"/>
        <rFont val="Calibri"/>
        <family val="2"/>
        <scheme val="minor"/>
      </rPr>
      <t>A3</t>
    </r>
    <r>
      <rPr>
        <sz val="10"/>
        <color theme="1"/>
        <rFont val="Calibri"/>
        <family val="2"/>
        <scheme val="minor"/>
      </rPr>
      <t xml:space="preserve"> with:                                          </t>
    </r>
  </si>
  <si>
    <t>RESIDUE &amp; TILLAGE MANAGEMENT, NO-TILL</t>
  </si>
  <si>
    <r>
      <t xml:space="preserve">WATER &amp; SEDIMENT           CONTROL BASINS                           </t>
    </r>
    <r>
      <rPr>
        <i/>
        <sz val="11"/>
        <color theme="1"/>
        <rFont val="Calibri"/>
        <family val="2"/>
        <scheme val="minor"/>
      </rPr>
      <t>(see Instructions sheet)</t>
    </r>
  </si>
  <si>
    <t>FULL-FLOW         STRUCTURES</t>
  </si>
  <si>
    <t>DETENTION         STRUCTURES</t>
  </si>
  <si>
    <r>
      <rPr>
        <b/>
        <sz val="10"/>
        <color theme="1"/>
        <rFont val="Calibri"/>
        <family val="2"/>
        <scheme val="minor"/>
      </rPr>
      <t>D1.</t>
    </r>
    <r>
      <rPr>
        <sz val="10"/>
        <color theme="1"/>
        <rFont val="Calibri"/>
        <family val="2"/>
        <scheme val="minor"/>
      </rPr>
      <t xml:space="preserve"> Soil loss (</t>
    </r>
    <r>
      <rPr>
        <i/>
        <sz val="10"/>
        <color theme="1"/>
        <rFont val="Calibri"/>
        <family val="2"/>
        <scheme val="minor"/>
      </rPr>
      <t>before construction</t>
    </r>
    <r>
      <rPr>
        <sz val="10"/>
        <color theme="1"/>
        <rFont val="Calibri"/>
        <family val="2"/>
        <scheme val="minor"/>
      </rPr>
      <t xml:space="preserve">) from gully erosion under the footprint of the structure &amp; basin, </t>
    </r>
    <r>
      <rPr>
        <u/>
        <sz val="10"/>
        <color theme="1"/>
        <rFont val="Calibri"/>
        <family val="2"/>
        <scheme val="minor"/>
      </rPr>
      <t>and</t>
    </r>
    <r>
      <rPr>
        <sz val="10"/>
        <color theme="1"/>
        <rFont val="Calibri"/>
        <family val="2"/>
        <scheme val="minor"/>
      </rPr>
      <t xml:space="preserve"> from gully erosion downstream of the structure for the distance defined in </t>
    </r>
    <r>
      <rPr>
        <b/>
        <sz val="10"/>
        <color theme="1"/>
        <rFont val="Calibri"/>
        <family val="2"/>
        <scheme val="minor"/>
      </rPr>
      <t>E1.</t>
    </r>
  </si>
  <si>
    <r>
      <t xml:space="preserve">Length of the downstream gully segment defined in </t>
    </r>
    <r>
      <rPr>
        <b/>
        <sz val="10"/>
        <color theme="1"/>
        <rFont val="Calibri"/>
        <family val="2"/>
        <scheme val="minor"/>
      </rPr>
      <t>E1</t>
    </r>
    <r>
      <rPr>
        <sz val="10"/>
        <color theme="1"/>
        <rFont val="Calibri"/>
        <family val="2"/>
        <scheme val="minor"/>
      </rPr>
      <t xml:space="preserve"> (ft)</t>
    </r>
  </si>
  <si>
    <r>
      <t xml:space="preserve">Length of the downstream gully segment defined in </t>
    </r>
    <r>
      <rPr>
        <b/>
        <sz val="10"/>
        <color theme="1"/>
        <rFont val="Calibri"/>
        <family val="2"/>
        <scheme val="minor"/>
      </rPr>
      <t>B2</t>
    </r>
    <r>
      <rPr>
        <sz val="10"/>
        <color theme="1"/>
        <rFont val="Calibri"/>
        <family val="2"/>
        <scheme val="minor"/>
      </rPr>
      <t xml:space="preserve"> (ft)</t>
    </r>
  </si>
  <si>
    <t>Total acres planted under reduced tillage</t>
  </si>
  <si>
    <r>
      <rPr>
        <b/>
        <sz val="10"/>
        <color theme="1"/>
        <rFont val="Calibri"/>
        <family val="2"/>
        <scheme val="minor"/>
      </rPr>
      <t>A1.</t>
    </r>
    <r>
      <rPr>
        <sz val="10"/>
        <color theme="1"/>
        <rFont val="Calibri"/>
        <family val="2"/>
        <scheme val="minor"/>
      </rPr>
      <t xml:space="preserve"> Soil loss (</t>
    </r>
    <r>
      <rPr>
        <i/>
        <sz val="10"/>
        <color theme="1"/>
        <rFont val="Calibri"/>
        <family val="2"/>
        <scheme val="minor"/>
      </rPr>
      <t>before construction</t>
    </r>
    <r>
      <rPr>
        <sz val="10"/>
        <color theme="1"/>
        <rFont val="Calibri"/>
        <family val="2"/>
        <scheme val="minor"/>
      </rPr>
      <t>) from sheet &amp; rill and gully erosion under the footprint of the structure and below crest elevation</t>
    </r>
  </si>
  <si>
    <r>
      <rPr>
        <b/>
        <sz val="10"/>
        <color theme="1"/>
        <rFont val="Calibri"/>
        <family val="2"/>
        <scheme val="minor"/>
      </rPr>
      <t>A2.</t>
    </r>
    <r>
      <rPr>
        <sz val="10"/>
        <color theme="1"/>
        <rFont val="Calibri"/>
        <family val="2"/>
        <scheme val="minor"/>
      </rPr>
      <t xml:space="preserve"> Soil loss (</t>
    </r>
    <r>
      <rPr>
        <i/>
        <sz val="10"/>
        <color theme="1"/>
        <rFont val="Calibri"/>
        <family val="2"/>
        <scheme val="minor"/>
      </rPr>
      <t>before construction</t>
    </r>
    <r>
      <rPr>
        <sz val="10"/>
        <color theme="1"/>
        <rFont val="Calibri"/>
        <family val="2"/>
        <scheme val="minor"/>
      </rPr>
      <t xml:space="preserve">) from sheet &amp; rill and gully erosion under the footprint of the structure and permanent pool, </t>
    </r>
    <r>
      <rPr>
        <u/>
        <sz val="10"/>
        <color theme="1"/>
        <rFont val="Calibri"/>
        <family val="2"/>
        <scheme val="minor"/>
      </rPr>
      <t>and</t>
    </r>
    <r>
      <rPr>
        <sz val="10"/>
        <color theme="1"/>
        <rFont val="Calibri"/>
        <family val="2"/>
        <scheme val="minor"/>
      </rPr>
      <t xml:space="preserve"> from gully erosion downstream of the structure for the distance defined in </t>
    </r>
    <r>
      <rPr>
        <b/>
        <sz val="10"/>
        <color theme="1"/>
        <rFont val="Calibri"/>
        <family val="2"/>
        <scheme val="minor"/>
      </rPr>
      <t>B2</t>
    </r>
  </si>
  <si>
    <t>Acres under the footprint of the structure and below crest elevation</t>
  </si>
  <si>
    <r>
      <rPr>
        <b/>
        <sz val="10"/>
        <color theme="1"/>
        <rFont val="Calibri"/>
        <family val="2"/>
        <scheme val="minor"/>
      </rPr>
      <t>B1.</t>
    </r>
    <r>
      <rPr>
        <sz val="10"/>
        <color theme="1"/>
        <rFont val="Calibri"/>
        <family val="2"/>
        <scheme val="minor"/>
      </rPr>
      <t xml:space="preserve"> Soil loss (</t>
    </r>
    <r>
      <rPr>
        <i/>
        <sz val="10"/>
        <color theme="1"/>
        <rFont val="Calibri"/>
        <family val="2"/>
        <scheme val="minor"/>
      </rPr>
      <t>after construction</t>
    </r>
    <r>
      <rPr>
        <sz val="10"/>
        <color theme="1"/>
        <rFont val="Calibri"/>
        <family val="2"/>
        <scheme val="minor"/>
      </rPr>
      <t>)</t>
    </r>
  </si>
  <si>
    <t>C1.</t>
  </si>
  <si>
    <t>C2.</t>
  </si>
  <si>
    <t>Acres under the footprint of the structure and permanent pool</t>
  </si>
  <si>
    <t>C3.</t>
  </si>
  <si>
    <r>
      <rPr>
        <b/>
        <sz val="10"/>
        <color theme="1"/>
        <rFont val="Calibri"/>
        <family val="2"/>
        <scheme val="minor"/>
      </rPr>
      <t>B2.</t>
    </r>
    <r>
      <rPr>
        <sz val="10"/>
        <color theme="1"/>
        <rFont val="Calibri"/>
        <family val="2"/>
        <scheme val="minor"/>
      </rPr>
      <t xml:space="preserve"> Soil loss (</t>
    </r>
    <r>
      <rPr>
        <i/>
        <sz val="10"/>
        <color theme="1"/>
        <rFont val="Calibri"/>
        <family val="2"/>
        <scheme val="minor"/>
      </rPr>
      <t>after construction</t>
    </r>
    <r>
      <rPr>
        <sz val="10"/>
        <color theme="1"/>
        <rFont val="Calibri"/>
        <family val="2"/>
        <scheme val="minor"/>
      </rPr>
      <t>) from gully erosion downstream of the structure, for the distance likely to benefit from the decrease in flow</t>
    </r>
  </si>
  <si>
    <t>Percent with channels or gullies</t>
  </si>
  <si>
    <r>
      <t xml:space="preserve">Figure 1.  </t>
    </r>
    <r>
      <rPr>
        <u/>
        <sz val="11"/>
        <color theme="1"/>
        <rFont val="Calibri"/>
        <family val="2"/>
        <scheme val="minor"/>
      </rPr>
      <t>GRADE STABILIZATION STRUCTURE</t>
    </r>
    <r>
      <rPr>
        <i/>
        <sz val="11"/>
        <color theme="1"/>
        <rFont val="Calibri"/>
        <family val="2"/>
        <scheme val="minor"/>
      </rPr>
      <t>.     "Acres benefited" equals areas in C1 for full-flow; and</t>
    </r>
  </si>
  <si>
    <r>
      <rPr>
        <b/>
        <sz val="10"/>
        <color theme="1"/>
        <rFont val="Calibri"/>
        <family val="2"/>
        <scheme val="minor"/>
      </rPr>
      <t>A3.</t>
    </r>
    <r>
      <rPr>
        <sz val="10"/>
        <color theme="1"/>
        <rFont val="Calibri"/>
        <family val="2"/>
        <scheme val="minor"/>
      </rPr>
      <t xml:space="preserve"> Soil loss (</t>
    </r>
    <r>
      <rPr>
        <i/>
        <sz val="10"/>
        <color theme="1"/>
        <rFont val="Calibri"/>
        <family val="2"/>
        <scheme val="minor"/>
      </rPr>
      <t>before construction</t>
    </r>
    <r>
      <rPr>
        <sz val="10"/>
        <color theme="1"/>
        <rFont val="Calibri"/>
        <family val="2"/>
        <scheme val="minor"/>
      </rPr>
      <t>) from erosion of all upstream channel and gully reaches at elevations between permanent pool elevation and auxiliary spillway elevation</t>
    </r>
  </si>
  <si>
    <t xml:space="preserve">          areas in C2 (or C2+C3) for detention structures.</t>
  </si>
  <si>
    <r>
      <rPr>
        <b/>
        <sz val="10"/>
        <color theme="1"/>
        <rFont val="Calibri"/>
        <family val="2"/>
        <scheme val="minor"/>
      </rPr>
      <t>E1.</t>
    </r>
    <r>
      <rPr>
        <sz val="10"/>
        <color theme="1"/>
        <rFont val="Calibri"/>
        <family val="2"/>
        <scheme val="minor"/>
      </rPr>
      <t xml:space="preserve"> Soil loss (</t>
    </r>
    <r>
      <rPr>
        <i/>
        <sz val="10"/>
        <color theme="1"/>
        <rFont val="Calibri"/>
        <family val="2"/>
        <scheme val="minor"/>
      </rPr>
      <t>after construction</t>
    </r>
    <r>
      <rPr>
        <sz val="10"/>
        <color theme="1"/>
        <rFont val="Calibri"/>
        <family val="2"/>
        <scheme val="minor"/>
      </rPr>
      <t>) from erosion of the gully downstream of the structure, for the distance likely to benefit from the decrease in flow.  Distance will be less than 200 feet for d.s. gullies &lt;4 ft deep.</t>
    </r>
  </si>
  <si>
    <r>
      <rPr>
        <b/>
        <sz val="11"/>
        <color theme="1"/>
        <rFont val="Calibri"/>
        <family val="2"/>
        <scheme val="minor"/>
      </rPr>
      <t>C1.</t>
    </r>
    <r>
      <rPr>
        <sz val="11"/>
        <color theme="1"/>
        <rFont val="Calibri"/>
        <family val="2"/>
        <scheme val="minor"/>
      </rPr>
      <t xml:space="preserve">  See Sheet 3, Fig. 1.</t>
    </r>
  </si>
  <si>
    <r>
      <rPr>
        <b/>
        <sz val="11"/>
        <color theme="1"/>
        <rFont val="Calibri"/>
        <family val="2"/>
        <scheme val="minor"/>
      </rPr>
      <t>B2.</t>
    </r>
    <r>
      <rPr>
        <sz val="11"/>
        <color theme="1"/>
        <rFont val="Calibri"/>
        <family val="2"/>
        <scheme val="minor"/>
      </rPr>
      <t xml:space="preserve">  Sheet and rill erosion is essentially zero.  For gully length below the structure, estimate how far downstream the gully will be positively impacted by the reduction in flow and flow velocity during rain events.</t>
    </r>
  </si>
  <si>
    <r>
      <rPr>
        <b/>
        <sz val="11"/>
        <color theme="1"/>
        <rFont val="Calibri"/>
        <family val="2"/>
        <scheme val="minor"/>
      </rPr>
      <t>C2.</t>
    </r>
    <r>
      <rPr>
        <sz val="11"/>
        <color theme="1"/>
        <rFont val="Calibri"/>
        <family val="2"/>
        <scheme val="minor"/>
      </rPr>
      <t xml:space="preserve">  See Sheet 3, Fig. 1.</t>
    </r>
  </si>
  <si>
    <r>
      <t xml:space="preserve">(5)  </t>
    </r>
    <r>
      <rPr>
        <u/>
        <sz val="11"/>
        <color theme="1"/>
        <rFont val="Calibri"/>
        <family val="2"/>
        <scheme val="minor"/>
      </rPr>
      <t>GRASSED WATERWAYS - 412</t>
    </r>
  </si>
  <si>
    <r>
      <t xml:space="preserve">(6)  </t>
    </r>
    <r>
      <rPr>
        <u/>
        <sz val="11"/>
        <color theme="1"/>
        <rFont val="Calibri"/>
        <family val="2"/>
        <scheme val="minor"/>
      </rPr>
      <t>TERRACES - 600</t>
    </r>
  </si>
  <si>
    <r>
      <t xml:space="preserve">(7)  </t>
    </r>
    <r>
      <rPr>
        <u/>
        <sz val="11"/>
        <color theme="1"/>
        <rFont val="Calibri"/>
        <family val="2"/>
        <scheme val="minor"/>
      </rPr>
      <t>WATER &amp; SEDIMENT CONTROL BASINS - 638</t>
    </r>
  </si>
  <si>
    <t>Combine soil loss and acres benefited for all waterways in the field/project area.  For acres benefited, count only the acres under perennial vegetation. (See Sheet 3, Fig. 2)</t>
  </si>
  <si>
    <t>For acres benefited, do not double-count the space between terraces when working with terraces in series on a hillslope. (See Sheet 3, Fig. 3)</t>
  </si>
  <si>
    <t>(2)</t>
  </si>
  <si>
    <r>
      <rPr>
        <b/>
        <sz val="11"/>
        <color theme="1"/>
        <rFont val="Calibri"/>
        <family val="2"/>
        <scheme val="minor"/>
      </rPr>
      <t>D1</t>
    </r>
    <r>
      <rPr>
        <sz val="11"/>
        <color theme="1"/>
        <rFont val="Calibri"/>
        <family val="2"/>
        <scheme val="minor"/>
      </rPr>
      <t xml:space="preserve">. Gully length below the basin in this computation will be the distance as estimated  in </t>
    </r>
    <r>
      <rPr>
        <b/>
        <sz val="11"/>
        <color theme="1"/>
        <rFont val="Calibri"/>
        <family val="2"/>
        <scheme val="minor"/>
      </rPr>
      <t xml:space="preserve">E1.  (Optional:  </t>
    </r>
    <r>
      <rPr>
        <sz val="11"/>
        <color theme="1"/>
        <rFont val="Calibri"/>
        <family val="2"/>
        <scheme val="minor"/>
      </rPr>
      <t>You may also choose to include the small amount of sheet &amp; rill erosion under the footprint of the structure and basin.)</t>
    </r>
  </si>
  <si>
    <t>Acres in the drainage area between permanent pool elev. and auxiliary spillway elev.</t>
  </si>
  <si>
    <r>
      <t xml:space="preserve">(3)  </t>
    </r>
    <r>
      <rPr>
        <u/>
        <sz val="11"/>
        <color theme="1"/>
        <rFont val="Calibri"/>
        <family val="2"/>
        <scheme val="minor"/>
      </rPr>
      <t xml:space="preserve">GRADE CONTROL STRUCTURES - 410 </t>
    </r>
    <r>
      <rPr>
        <sz val="11"/>
        <color theme="1"/>
        <rFont val="Calibri"/>
        <family val="2"/>
        <scheme val="minor"/>
      </rPr>
      <t xml:space="preserve"> (</t>
    </r>
    <r>
      <rPr>
        <i/>
        <sz val="11"/>
        <color theme="1"/>
        <rFont val="Calibri"/>
        <family val="2"/>
        <scheme val="minor"/>
      </rPr>
      <t>FULL-FLOW</t>
    </r>
    <r>
      <rPr>
        <sz val="11"/>
        <color theme="1"/>
        <rFont val="Calibri"/>
        <family val="2"/>
        <scheme val="minor"/>
      </rPr>
      <t>)</t>
    </r>
  </si>
  <si>
    <r>
      <t xml:space="preserve">(4)  </t>
    </r>
    <r>
      <rPr>
        <u/>
        <sz val="11"/>
        <color theme="1"/>
        <rFont val="Calibri"/>
        <family val="2"/>
        <scheme val="minor"/>
      </rPr>
      <t xml:space="preserve">GRADE CONTROL STRUCTURES - 410 </t>
    </r>
    <r>
      <rPr>
        <sz val="11"/>
        <color theme="1"/>
        <rFont val="Calibri"/>
        <family val="2"/>
        <scheme val="minor"/>
      </rPr>
      <t xml:space="preserve"> (</t>
    </r>
    <r>
      <rPr>
        <i/>
        <sz val="11"/>
        <color theme="1"/>
        <rFont val="Calibri"/>
        <family val="2"/>
        <scheme val="minor"/>
      </rPr>
      <t>DETENTION</t>
    </r>
    <r>
      <rPr>
        <sz val="11"/>
        <color theme="1"/>
        <rFont val="Calibri"/>
        <family val="2"/>
        <scheme val="minor"/>
      </rPr>
      <t>)</t>
    </r>
  </si>
  <si>
    <r>
      <rPr>
        <b/>
        <sz val="11"/>
        <color theme="1"/>
        <rFont val="Calibri"/>
        <family val="2"/>
        <scheme val="minor"/>
      </rPr>
      <t xml:space="preserve">B3. </t>
    </r>
    <r>
      <rPr>
        <sz val="11"/>
        <color theme="1"/>
        <rFont val="Calibri"/>
        <family val="2"/>
        <scheme val="minor"/>
      </rPr>
      <t xml:space="preserve"> Complete this step </t>
    </r>
    <r>
      <rPr>
        <i/>
        <sz val="11"/>
        <color theme="1"/>
        <rFont val="Calibri"/>
        <family val="2"/>
        <scheme val="minor"/>
      </rPr>
      <t>only</t>
    </r>
    <r>
      <rPr>
        <sz val="11"/>
        <color theme="1"/>
        <rFont val="Calibri"/>
        <family val="2"/>
        <scheme val="minor"/>
      </rPr>
      <t xml:space="preserve"> if you have completed </t>
    </r>
    <r>
      <rPr>
        <b/>
        <sz val="11"/>
        <color theme="1"/>
        <rFont val="Calibri"/>
        <family val="2"/>
        <scheme val="minor"/>
      </rPr>
      <t>A3.</t>
    </r>
    <r>
      <rPr>
        <sz val="11"/>
        <color theme="1"/>
        <rFont val="Calibri"/>
        <family val="2"/>
        <scheme val="minor"/>
      </rPr>
      <t xml:space="preserve">  Soil loss still occurring on these channel and gully segments after construction depends on their depth, as the structure will mitigate erosion less on deeper cuts.</t>
    </r>
  </si>
  <si>
    <r>
      <rPr>
        <b/>
        <sz val="11"/>
        <color theme="1"/>
        <rFont val="Calibri"/>
        <family val="2"/>
        <scheme val="minor"/>
      </rPr>
      <t xml:space="preserve">A1.  </t>
    </r>
    <r>
      <rPr>
        <sz val="11"/>
        <color theme="1"/>
        <rFont val="Calibri"/>
        <family val="2"/>
        <scheme val="minor"/>
      </rPr>
      <t>See Sheet 3, Fig. 1 of this workbook.</t>
    </r>
  </si>
  <si>
    <r>
      <rPr>
        <b/>
        <sz val="11"/>
        <color theme="1"/>
        <rFont val="Calibri"/>
        <family val="2"/>
        <scheme val="minor"/>
      </rPr>
      <t>A2.</t>
    </r>
    <r>
      <rPr>
        <sz val="11"/>
        <color theme="1"/>
        <rFont val="Calibri"/>
        <family val="2"/>
        <scheme val="minor"/>
      </rPr>
      <t xml:space="preserve">  Gully length downstream of the structure is the distance as estimated in </t>
    </r>
    <r>
      <rPr>
        <b/>
        <sz val="11"/>
        <color theme="1"/>
        <rFont val="Calibri"/>
        <family val="2"/>
        <scheme val="minor"/>
      </rPr>
      <t>B2</t>
    </r>
    <r>
      <rPr>
        <sz val="11"/>
        <color theme="1"/>
        <rFont val="Calibri"/>
        <family val="2"/>
        <scheme val="minor"/>
      </rPr>
      <t>.  (Also see Sheet 3, Fig. 1.)</t>
    </r>
  </si>
  <si>
    <r>
      <rPr>
        <b/>
        <sz val="11"/>
        <color theme="1"/>
        <rFont val="Calibri"/>
        <family val="2"/>
        <scheme val="minor"/>
      </rPr>
      <t xml:space="preserve">A3. </t>
    </r>
    <r>
      <rPr>
        <sz val="11"/>
        <color theme="1"/>
        <rFont val="Calibri"/>
        <family val="2"/>
        <scheme val="minor"/>
      </rPr>
      <t xml:space="preserve"> Complete this step if you wish to take credit for any reduction in soil loss after construction from channels and gullies upstream of the permanent pool.  Estimate the current soil loss coming from those portions of the main ditch/tributaries/classic gullies that lie in the elevation range between the permanent pool and the auxiliary spillway elevations. The elevations should be obtained from the design and plotted on the survey map or a LiDAR contour map.  (Also see Sheet 3, Fig. 1.)</t>
    </r>
  </si>
  <si>
    <r>
      <rPr>
        <b/>
        <sz val="11"/>
        <color theme="1"/>
        <rFont val="Calibri"/>
        <family val="2"/>
        <scheme val="minor"/>
      </rPr>
      <t>C3.</t>
    </r>
    <r>
      <rPr>
        <sz val="11"/>
        <color theme="1"/>
        <rFont val="Calibri"/>
        <family val="2"/>
        <scheme val="minor"/>
      </rPr>
      <t xml:space="preserve">  Complete this step </t>
    </r>
    <r>
      <rPr>
        <i/>
        <sz val="11"/>
        <color theme="1"/>
        <rFont val="Calibri"/>
        <family val="2"/>
        <scheme val="minor"/>
      </rPr>
      <t>only</t>
    </r>
    <r>
      <rPr>
        <sz val="11"/>
        <color theme="1"/>
        <rFont val="Calibri"/>
        <family val="2"/>
        <scheme val="minor"/>
      </rPr>
      <t xml:space="preserve"> if you have completed </t>
    </r>
    <r>
      <rPr>
        <b/>
        <sz val="11"/>
        <color theme="1"/>
        <rFont val="Calibri"/>
        <family val="2"/>
        <scheme val="minor"/>
      </rPr>
      <t>A3</t>
    </r>
    <r>
      <rPr>
        <sz val="11"/>
        <color theme="1"/>
        <rFont val="Calibri"/>
        <family val="2"/>
        <scheme val="minor"/>
      </rPr>
      <t xml:space="preserve"> and </t>
    </r>
    <r>
      <rPr>
        <b/>
        <sz val="11"/>
        <color theme="1"/>
        <rFont val="Calibri"/>
        <family val="2"/>
        <scheme val="minor"/>
      </rPr>
      <t>B3</t>
    </r>
    <r>
      <rPr>
        <sz val="11"/>
        <color theme="1"/>
        <rFont val="Calibri"/>
        <family val="2"/>
        <scheme val="minor"/>
      </rPr>
      <t>.  The total area that lies in the elevation range between the permanent pool and the auxiliary spillway elevations can be measured from the site survey or LiDAR.  The percentage of this area taken up by channels or gullies can be estimated visually from aerial photographs or LiDAR.  (Also see Sheet 3, Fig. 1.)</t>
    </r>
  </si>
  <si>
    <r>
      <rPr>
        <b/>
        <u/>
        <sz val="11"/>
        <color theme="1"/>
        <rFont val="Calibri"/>
        <family val="2"/>
        <scheme val="minor"/>
      </rPr>
      <t>Annual sheet &amp; rill erosion rates must be calculated in RUSLE2</t>
    </r>
    <r>
      <rPr>
        <sz val="11"/>
        <color theme="1"/>
        <rFont val="Calibri"/>
        <family val="2"/>
        <scheme val="minor"/>
      </rPr>
      <t>.</t>
    </r>
    <r>
      <rPr>
        <b/>
        <sz val="11"/>
        <color theme="1"/>
        <rFont val="Calibri"/>
        <family val="2"/>
        <scheme val="minor"/>
      </rPr>
      <t xml:space="preserve">  Classic gully and ephemeral gully erosion rates are estimated using procedures in the Field Office Technical Guide (eFOTG), Section I, "Erosion Prediction."</t>
    </r>
  </si>
  <si>
    <r>
      <rPr>
        <b/>
        <i/>
        <u/>
        <sz val="11"/>
        <color theme="1"/>
        <rFont val="Calibri"/>
        <family val="2"/>
        <scheme val="minor"/>
      </rPr>
      <t>Steps A3, B3 and C3 are optional</t>
    </r>
    <r>
      <rPr>
        <i/>
        <sz val="11"/>
        <color theme="1"/>
        <rFont val="Calibri"/>
        <family val="2"/>
        <scheme val="minor"/>
      </rPr>
      <t xml:space="preserve">. Completing these steps will show measurable benefits </t>
    </r>
    <r>
      <rPr>
        <i/>
        <u/>
        <sz val="11"/>
        <color theme="1"/>
        <rFont val="Calibri"/>
        <family val="2"/>
        <scheme val="minor"/>
      </rPr>
      <t>only</t>
    </r>
    <r>
      <rPr>
        <i/>
        <sz val="11"/>
        <color theme="1"/>
        <rFont val="Calibri"/>
        <family val="2"/>
        <scheme val="minor"/>
      </rPr>
      <t xml:space="preserve"> for larger structures</t>
    </r>
  </si>
  <si>
    <r>
      <rPr>
        <b/>
        <sz val="11"/>
        <color theme="1"/>
        <rFont val="Calibri"/>
        <family val="2"/>
        <scheme val="minor"/>
      </rPr>
      <t>E1</t>
    </r>
    <r>
      <rPr>
        <sz val="11"/>
        <color theme="1"/>
        <rFont val="Calibri"/>
        <family val="2"/>
        <scheme val="minor"/>
      </rPr>
      <t xml:space="preserve">.  Soil loss from sheet &amp; rill and gully erosion under the footprint of the structure and basin is zero.  For gully length downstream of the structure, estimate how far downstream the WASCOB is likely to positively impact the gully by reducing flow and flow velocity during precipitation events.  This will be less than 200 feet, except for larger structures where the gully is </t>
    </r>
    <r>
      <rPr>
        <sz val="11"/>
        <color theme="1"/>
        <rFont val="Calibri"/>
        <family val="2"/>
      </rPr>
      <t>≥</t>
    </r>
    <r>
      <rPr>
        <sz val="11"/>
        <color theme="1"/>
        <rFont val="Calibri"/>
        <family val="2"/>
        <scheme val="minor"/>
      </rPr>
      <t xml:space="preserve"> 4 feet deep.  (Also see Sheet 3, Fig. 4.)</t>
    </r>
  </si>
  <si>
    <t>Soil Loss Reduction and Acres Benefited by Cost-Share Practice</t>
  </si>
  <si>
    <r>
      <t>Soil Loss Reduction and Acres Benefited by Cost Share Practice</t>
    </r>
    <r>
      <rPr>
        <sz val="16"/>
        <color theme="1"/>
        <rFont val="Calibri"/>
        <family val="2"/>
        <scheme val="minor"/>
      </rPr>
      <t xml:space="preserve"> </t>
    </r>
  </si>
  <si>
    <t>This spreadsheet was developed by the Natural Resources Conservation Service (NRCS).  Comments or questions regarding its use should be directed to the Iowa NRCS engineering and geology staff.</t>
  </si>
  <si>
    <t>Use of IaPracticeBenefits.xlsx</t>
  </si>
  <si>
    <t xml:space="preserve">Use this spreadsheet to document the benefits expected from implementation of conservation practices. </t>
  </si>
  <si>
    <t>(1)  This spreadsheet must be completed in Excel.  A completed example is provided on Sheet 4 of this workbook.</t>
  </si>
  <si>
    <r>
      <t>SOIL LOSS RATE</t>
    </r>
    <r>
      <rPr>
        <b/>
        <i/>
        <vertAlign val="subscript"/>
        <sz val="14"/>
        <color theme="1"/>
        <rFont val="Calibri"/>
        <family val="2"/>
        <scheme val="minor"/>
      </rPr>
      <t>after</t>
    </r>
  </si>
  <si>
    <r>
      <t>SOIL LOSS RATE</t>
    </r>
    <r>
      <rPr>
        <b/>
        <i/>
        <vertAlign val="subscript"/>
        <sz val="14"/>
        <color theme="1"/>
        <rFont val="Calibri"/>
        <family val="2"/>
        <scheme val="minor"/>
      </rPr>
      <t>before</t>
    </r>
  </si>
  <si>
    <t>T/Ac/Yr</t>
  </si>
  <si>
    <t>Two cells (F35 and J35) were added to the Benefits Worksheet.  They calculate the erosion rates needed for entry into</t>
  </si>
  <si>
    <t>the FARMS software program.</t>
  </si>
  <si>
    <t>Revisions</t>
  </si>
  <si>
    <t>IaPracticeBenefits.xlsx  v1.02</t>
  </si>
  <si>
    <t>IaPracticeBenefits.xlsx  V1.01</t>
  </si>
  <si>
    <t>IaPracticeBenefits.xlsx  V1.0</t>
  </si>
  <si>
    <t>IaPracticeBenefits.xlsx V1.02</t>
  </si>
  <si>
    <r>
      <rPr>
        <b/>
        <sz val="11"/>
        <color theme="1"/>
        <rFont val="Calibri"/>
        <family val="2"/>
        <scheme val="minor"/>
      </rPr>
      <t>B1.</t>
    </r>
    <r>
      <rPr>
        <sz val="11"/>
        <color theme="1"/>
        <rFont val="Calibri"/>
        <family val="2"/>
        <scheme val="minor"/>
      </rPr>
      <t xml:space="preserve">  This is essentially zero, but the FARMS software does not allow input of zero here.  Use the dropdown list.</t>
    </r>
  </si>
  <si>
    <t>Cell J15 should be populated only if F15 is populated (that is, if a full-flow structure is an included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</si>
</sst>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Calibri"/>
      <family val="2"/>
      <scheme val="minor"/>
    </font>
    <font>
      <sz val="10"/>
      <color theme="1"/>
      <name val="Calibri"/>
      <family val="2"/>
      <scheme val="minor"/>
    </font>
    <font>
      <b/>
      <sz val="10"/>
      <color theme="1"/>
      <name val="Calibri"/>
      <family val="2"/>
      <scheme val="minor"/>
    </font>
    <font>
      <sz val="9.5"/>
      <color theme="1"/>
      <name val="Calibri"/>
      <family val="2"/>
      <scheme val="minor"/>
    </font>
    <font>
      <sz val="11"/>
      <color theme="1"/>
      <name val="Calibri"/>
      <family val="2"/>
    </font>
    <font>
      <b/>
      <sz val="12"/>
      <color theme="1"/>
      <name val="Calibri"/>
      <family val="2"/>
      <scheme val="minor"/>
    </font>
    <font>
      <b/>
      <sz val="11"/>
      <color theme="1"/>
      <name val="Calibri"/>
      <family val="2"/>
      <scheme val="minor"/>
    </font>
    <font>
      <i/>
      <sz val="11"/>
      <color theme="1"/>
      <name val="Calibri"/>
      <family val="2"/>
      <scheme val="minor"/>
    </font>
    <font>
      <b/>
      <i/>
      <sz val="12"/>
      <color theme="1"/>
      <name val="Calibri"/>
      <family val="2"/>
      <scheme val="minor"/>
    </font>
    <font>
      <b/>
      <i/>
      <vertAlign val="subscript"/>
      <sz val="12"/>
      <color theme="1"/>
      <name val="Calibri"/>
      <family val="2"/>
      <scheme val="minor"/>
    </font>
    <font>
      <b/>
      <i/>
      <sz val="10"/>
      <color theme="1"/>
      <name val="Calibri"/>
      <family val="2"/>
      <scheme val="minor"/>
    </font>
    <font>
      <b/>
      <i/>
      <sz val="11"/>
      <color theme="1"/>
      <name val="Calibri"/>
      <family val="2"/>
      <scheme val="minor"/>
    </font>
    <font>
      <b/>
      <i/>
      <vertAlign val="subscript"/>
      <sz val="11"/>
      <color theme="1"/>
      <name val="Calibri"/>
      <family val="2"/>
      <scheme val="minor"/>
    </font>
    <font>
      <i/>
      <sz val="10"/>
      <color theme="1"/>
      <name val="Calibri"/>
      <family val="2"/>
      <scheme val="minor"/>
    </font>
    <font>
      <b/>
      <sz val="9"/>
      <color indexed="81"/>
      <name val="Tahoma"/>
      <family val="2"/>
    </font>
    <font>
      <sz val="16"/>
      <color theme="1"/>
      <name val="Calibri"/>
      <family val="2"/>
      <scheme val="minor"/>
    </font>
    <font>
      <sz val="9"/>
      <color theme="1"/>
      <name val="Calibri"/>
      <family val="2"/>
      <scheme val="minor"/>
    </font>
    <font>
      <b/>
      <i/>
      <u/>
      <sz val="11"/>
      <color theme="1"/>
      <name val="Calibri"/>
      <family val="2"/>
      <scheme val="minor"/>
    </font>
    <font>
      <b/>
      <u/>
      <sz val="11"/>
      <color theme="1"/>
      <name val="Calibri"/>
      <family val="2"/>
      <scheme val="minor"/>
    </font>
    <font>
      <u/>
      <sz val="11"/>
      <color theme="1"/>
      <name val="Calibri"/>
      <family val="2"/>
      <scheme val="minor"/>
    </font>
    <font>
      <u/>
      <sz val="10"/>
      <color theme="1"/>
      <name val="Calibri"/>
      <family val="2"/>
      <scheme val="minor"/>
    </font>
    <font>
      <u/>
      <sz val="16"/>
      <color theme="1"/>
      <name val="Calibri"/>
      <family val="2"/>
      <scheme val="minor"/>
    </font>
    <font>
      <sz val="11"/>
      <color rgb="FF0000FF"/>
      <name val="Calibri"/>
      <family val="2"/>
      <scheme val="minor"/>
    </font>
    <font>
      <i/>
      <u/>
      <sz val="11"/>
      <color theme="1"/>
      <name val="Calibri"/>
      <family val="2"/>
      <scheme val="minor"/>
    </font>
    <font>
      <b/>
      <i/>
      <sz val="11.5"/>
      <color rgb="FF0000FF"/>
      <name val="Calibri"/>
      <family val="2"/>
      <scheme val="minor"/>
    </font>
    <font>
      <sz val="11.5"/>
      <color theme="1"/>
      <name val="Calibri"/>
      <family val="2"/>
      <scheme val="minor"/>
    </font>
    <font>
      <sz val="10"/>
      <name val="Arial"/>
      <family val="2"/>
    </font>
    <font>
      <sz val="12"/>
      <color theme="1"/>
      <name val="Calibri"/>
      <family val="2"/>
      <scheme val="minor"/>
    </font>
    <font>
      <sz val="11"/>
      <name val="Calibri"/>
      <family val="2"/>
      <scheme val="minor"/>
    </font>
    <font>
      <sz val="20"/>
      <color theme="1"/>
      <name val="Calibri"/>
      <family val="2"/>
      <scheme val="minor"/>
    </font>
    <font>
      <b/>
      <i/>
      <sz val="14"/>
      <color theme="1"/>
      <name val="Calibri"/>
      <family val="2"/>
      <scheme val="minor"/>
    </font>
    <font>
      <b/>
      <i/>
      <vertAlign val="subscript"/>
      <sz val="14"/>
      <color theme="1"/>
      <name val="Calibri"/>
      <family val="2"/>
      <scheme val="minor"/>
    </font>
    <font>
      <b/>
      <sz val="12"/>
      <color rgb="FFC00000"/>
      <name val="Calibri"/>
      <family val="2"/>
      <scheme val="minor"/>
    </font>
    <font>
      <b/>
      <sz val="11"/>
      <color rgb="FFC00000"/>
      <name val="Calibri"/>
      <family val="2"/>
      <scheme val="minor"/>
    </font>
    <font>
      <b/>
      <u/>
      <sz val="11"/>
      <name val="Calibri"/>
      <family val="2"/>
    </font>
    <font>
      <b/>
      <sz val="9"/>
      <color indexed="81"/>
      <name val="Tahoma"/>
      <charset val="1"/>
    </font>
    <font>
      <sz val="10"/>
      <color theme="1"/>
      <name val="Arial"/>
      <family val="2"/>
    </font>
  </fonts>
  <fills count="4">
    <fill>
      <patternFill patternType="none"/>
    </fill>
    <fill>
      <patternFill patternType="gray125"/>
    </fill>
    <fill>
      <patternFill patternType="solid">
        <fgColor rgb="FFFFFFB9"/>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auto="1"/>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rgb="FF0000FF"/>
      </bottom>
      <diagonal/>
    </border>
    <border>
      <left style="thin">
        <color auto="1"/>
      </left>
      <right style="thin">
        <color theme="2" tint="-0.24994659260841701"/>
      </right>
      <top style="thin">
        <color auto="1"/>
      </top>
      <bottom/>
      <diagonal/>
    </border>
    <border>
      <left style="thin">
        <color auto="1"/>
      </left>
      <right style="thin">
        <color theme="2" tint="-0.24994659260841701"/>
      </right>
      <top/>
      <bottom/>
      <diagonal/>
    </border>
    <border>
      <left style="thin">
        <color auto="1"/>
      </left>
      <right style="thin">
        <color theme="2" tint="-0.24994659260841701"/>
      </right>
      <top/>
      <bottom style="thin">
        <color indexed="64"/>
      </bottom>
      <diagonal/>
    </border>
    <border>
      <left style="thin">
        <color theme="2" tint="-0.24994659260841701"/>
      </left>
      <right style="thin">
        <color auto="1"/>
      </right>
      <top style="thin">
        <color indexed="64"/>
      </top>
      <bottom style="thin">
        <color theme="2" tint="-0.24994659260841701"/>
      </bottom>
      <diagonal/>
    </border>
    <border>
      <left style="thin">
        <color theme="2" tint="-0.24994659260841701"/>
      </left>
      <right style="thin">
        <color auto="1"/>
      </right>
      <top style="thin">
        <color theme="2" tint="-0.24994659260841701"/>
      </top>
      <bottom style="thin">
        <color theme="2" tint="-0.24994659260841701"/>
      </bottom>
      <diagonal/>
    </border>
    <border>
      <left style="thin">
        <color theme="2" tint="-0.24994659260841701"/>
      </left>
      <right style="thin">
        <color auto="1"/>
      </right>
      <top style="thin">
        <color theme="2" tint="-0.24994659260841701"/>
      </top>
      <bottom style="thin">
        <color auto="1"/>
      </bottom>
      <diagonal/>
    </border>
    <border>
      <left style="thin">
        <color auto="1"/>
      </left>
      <right/>
      <top style="thin">
        <color auto="1"/>
      </top>
      <bottom style="thin">
        <color theme="2" tint="-0.24994659260841701"/>
      </bottom>
      <diagonal/>
    </border>
    <border>
      <left/>
      <right style="thin">
        <color indexed="64"/>
      </right>
      <top style="thin">
        <color auto="1"/>
      </top>
      <bottom style="thin">
        <color theme="2" tint="-0.24994659260841701"/>
      </bottom>
      <diagonal/>
    </border>
    <border>
      <left style="thin">
        <color auto="1"/>
      </left>
      <right/>
      <top style="thin">
        <color theme="2" tint="-0.24994659260841701"/>
      </top>
      <bottom style="thin">
        <color theme="2" tint="-0.24994659260841701"/>
      </bottom>
      <diagonal/>
    </border>
    <border>
      <left/>
      <right style="thin">
        <color indexed="64"/>
      </right>
      <top style="thin">
        <color theme="2" tint="-0.24994659260841701"/>
      </top>
      <bottom style="thin">
        <color theme="2" tint="-0.2499465926084170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235">
    <xf numFmtId="0" fontId="0" fillId="0" borderId="0" xfId="0"/>
    <xf numFmtId="1" fontId="3" fillId="2" borderId="10" xfId="0" applyNumberFormat="1" applyFont="1" applyFill="1" applyBorder="1" applyAlignment="1" applyProtection="1">
      <alignment horizontal="center"/>
      <protection locked="0"/>
    </xf>
    <xf numFmtId="0" fontId="0" fillId="0" borderId="0" xfId="0" applyProtection="1"/>
    <xf numFmtId="49" fontId="4" fillId="0" borderId="0" xfId="0" applyNumberFormat="1" applyFont="1" applyProtection="1"/>
    <xf numFmtId="49" fontId="0" fillId="0" borderId="0" xfId="0" quotePrefix="1" applyNumberFormat="1" applyProtection="1"/>
    <xf numFmtId="49" fontId="0" fillId="0" borderId="0" xfId="0" applyNumberFormat="1" applyProtection="1"/>
    <xf numFmtId="0" fontId="0" fillId="0" borderId="0" xfId="0" applyBorder="1" applyProtection="1"/>
    <xf numFmtId="0" fontId="5" fillId="0" borderId="0" xfId="0" applyFont="1" applyBorder="1" applyAlignment="1" applyProtection="1">
      <alignment horizontal="right"/>
    </xf>
    <xf numFmtId="0" fontId="8" fillId="0" borderId="1" xfId="0" applyFont="1" applyBorder="1" applyAlignment="1" applyProtection="1">
      <alignment horizontal="center" vertical="center"/>
    </xf>
    <xf numFmtId="0" fontId="0" fillId="3" borderId="0" xfId="0" applyFill="1" applyProtection="1"/>
    <xf numFmtId="1" fontId="3" fillId="2" borderId="10" xfId="0" applyNumberFormat="1" applyFont="1" applyFill="1" applyBorder="1" applyAlignment="1" applyProtection="1">
      <alignment horizontal="center" vertical="top"/>
      <protection locked="0"/>
    </xf>
    <xf numFmtId="0" fontId="10" fillId="0" borderId="8" xfId="0" applyFont="1" applyBorder="1" applyAlignment="1" applyProtection="1">
      <alignment horizontal="center" vertical="center"/>
    </xf>
    <xf numFmtId="0" fontId="10" fillId="0" borderId="8" xfId="0" applyFont="1" applyBorder="1" applyAlignment="1" applyProtection="1">
      <alignment horizontal="right" vertical="center"/>
    </xf>
    <xf numFmtId="0" fontId="15" fillId="0" borderId="0" xfId="0" applyFont="1" applyAlignment="1">
      <alignment vertical="top"/>
    </xf>
    <xf numFmtId="9" fontId="0" fillId="0" borderId="0" xfId="0" applyNumberFormat="1" applyProtection="1"/>
    <xf numFmtId="9" fontId="0" fillId="0" borderId="0" xfId="0" quotePrefix="1" applyNumberFormat="1" applyProtection="1"/>
    <xf numFmtId="9" fontId="3" fillId="2" borderId="10" xfId="0" applyNumberFormat="1" applyFont="1" applyFill="1" applyBorder="1" applyAlignment="1" applyProtection="1">
      <alignment horizontal="center" vertical="top"/>
      <protection locked="0"/>
    </xf>
    <xf numFmtId="0" fontId="6" fillId="0" borderId="4" xfId="0" applyFont="1" applyBorder="1" applyAlignment="1" applyProtection="1">
      <alignment horizontal="center"/>
    </xf>
    <xf numFmtId="164" fontId="5" fillId="0" borderId="2" xfId="0" applyNumberFormat="1" applyFont="1" applyBorder="1" applyAlignment="1" applyProtection="1">
      <alignment horizontal="center"/>
    </xf>
    <xf numFmtId="0" fontId="0" fillId="0" borderId="0" xfId="0" applyBorder="1" applyAlignment="1" applyProtection="1">
      <alignment horizontal="center" vertical="center"/>
    </xf>
    <xf numFmtId="0" fontId="16" fillId="0" borderId="0" xfId="0" applyFont="1" applyBorder="1" applyAlignment="1" applyProtection="1">
      <alignment horizontal="right" vertical="top"/>
    </xf>
    <xf numFmtId="0" fontId="10" fillId="0" borderId="0" xfId="0" applyFont="1" applyBorder="1" applyAlignment="1" applyProtection="1">
      <alignment horizontal="right" vertical="center"/>
    </xf>
    <xf numFmtId="2" fontId="0" fillId="3" borderId="0" xfId="0" applyNumberFormat="1" applyFill="1" applyBorder="1" applyAlignment="1" applyProtection="1">
      <alignment horizontal="center" vertical="center"/>
    </xf>
    <xf numFmtId="0" fontId="5" fillId="0" borderId="0" xfId="0" applyFont="1" applyBorder="1" applyAlignment="1" applyProtection="1">
      <alignment horizontal="center"/>
    </xf>
    <xf numFmtId="0" fontId="6" fillId="0" borderId="0" xfId="0" applyFont="1" applyBorder="1" applyAlignment="1" applyProtection="1">
      <alignment horizontal="center"/>
    </xf>
    <xf numFmtId="0" fontId="0" fillId="3" borderId="0" xfId="0" applyFill="1" applyBorder="1" applyAlignment="1" applyProtection="1">
      <alignment horizontal="center" vertical="center"/>
    </xf>
    <xf numFmtId="0" fontId="7" fillId="0" borderId="0" xfId="0" applyFont="1"/>
    <xf numFmtId="0" fontId="0" fillId="3" borderId="0" xfId="0" applyFont="1" applyFill="1" applyBorder="1" applyAlignment="1" applyProtection="1">
      <alignment horizontal="center" vertical="center"/>
    </xf>
    <xf numFmtId="0" fontId="0" fillId="0" borderId="0" xfId="0" applyFont="1"/>
    <xf numFmtId="0" fontId="0" fillId="0" borderId="0" xfId="0" applyAlignment="1">
      <alignment wrapText="1"/>
    </xf>
    <xf numFmtId="0" fontId="26" fillId="0" borderId="0" xfId="0" applyFont="1"/>
    <xf numFmtId="17" fontId="0" fillId="0" borderId="0" xfId="0" applyNumberFormat="1"/>
    <xf numFmtId="0" fontId="27" fillId="0" borderId="0" xfId="0" applyFont="1"/>
    <xf numFmtId="0" fontId="25" fillId="0" borderId="0" xfId="0" applyFont="1" applyBorder="1" applyAlignment="1" applyProtection="1">
      <alignment wrapText="1"/>
    </xf>
    <xf numFmtId="0" fontId="24" fillId="0" borderId="0" xfId="0" applyFont="1" applyBorder="1" applyAlignment="1" applyProtection="1">
      <alignment horizontal="right"/>
    </xf>
    <xf numFmtId="0" fontId="0" fillId="0" borderId="0" xfId="0" applyAlignment="1">
      <alignment wrapText="1"/>
    </xf>
    <xf numFmtId="1" fontId="5" fillId="0" borderId="13" xfId="0" applyNumberFormat="1" applyFont="1" applyBorder="1" applyAlignment="1" applyProtection="1">
      <alignment horizontal="center"/>
    </xf>
    <xf numFmtId="0" fontId="6" fillId="0" borderId="0" xfId="0" applyFont="1" applyBorder="1" applyAlignment="1" applyProtection="1">
      <alignment horizontal="center" vertical="top"/>
    </xf>
    <xf numFmtId="1" fontId="6" fillId="0" borderId="4" xfId="0" applyNumberFormat="1" applyFont="1" applyBorder="1" applyAlignment="1" applyProtection="1">
      <alignment horizontal="center" vertical="center"/>
    </xf>
    <xf numFmtId="1" fontId="5" fillId="0" borderId="2" xfId="0" applyNumberFormat="1" applyFont="1" applyBorder="1" applyAlignment="1" applyProtection="1">
      <alignment horizontal="center" vertical="top"/>
    </xf>
    <xf numFmtId="0" fontId="1" fillId="0" borderId="20" xfId="0" applyFont="1" applyBorder="1" applyAlignment="1" applyProtection="1">
      <alignment horizontal="left" vertical="center" wrapText="1"/>
    </xf>
    <xf numFmtId="0" fontId="1" fillId="0" borderId="21" xfId="0" applyFont="1" applyBorder="1" applyAlignment="1" applyProtection="1">
      <alignment horizontal="left" vertical="center" wrapText="1"/>
    </xf>
    <xf numFmtId="0" fontId="1" fillId="0" borderId="22" xfId="0" applyFont="1" applyBorder="1" applyAlignment="1" applyProtection="1">
      <alignment horizontal="left" vertical="center" wrapText="1"/>
    </xf>
    <xf numFmtId="0" fontId="0" fillId="0" borderId="0" xfId="0" quotePrefix="1" applyAlignment="1">
      <alignment horizontal="left" vertical="center"/>
    </xf>
    <xf numFmtId="0" fontId="0" fillId="0" borderId="3" xfId="0" applyBorder="1" applyAlignment="1" applyProtection="1">
      <alignment horizontal="left" wrapText="1"/>
    </xf>
    <xf numFmtId="0" fontId="0" fillId="0" borderId="3" xfId="0" applyBorder="1" applyAlignment="1" applyProtection="1">
      <alignment wrapText="1"/>
    </xf>
    <xf numFmtId="164" fontId="3" fillId="3" borderId="10" xfId="0" applyNumberFormat="1" applyFont="1" applyFill="1" applyBorder="1" applyAlignment="1" applyProtection="1">
      <alignment horizontal="center"/>
    </xf>
    <xf numFmtId="0" fontId="3" fillId="0" borderId="22" xfId="0" applyFont="1" applyBorder="1" applyAlignment="1" applyProtection="1">
      <alignment horizontal="left" vertical="center"/>
    </xf>
    <xf numFmtId="0" fontId="22" fillId="0" borderId="0" xfId="0" applyFont="1" applyBorder="1" applyAlignment="1" applyProtection="1">
      <alignment horizontal="center" wrapText="1"/>
    </xf>
    <xf numFmtId="0" fontId="0" fillId="0" borderId="0" xfId="0" applyBorder="1" applyAlignment="1" applyProtection="1">
      <alignment horizontal="center" wrapText="1"/>
    </xf>
    <xf numFmtId="0" fontId="28" fillId="0" borderId="0" xfId="0" applyFont="1" applyBorder="1" applyAlignment="1" applyProtection="1">
      <alignment wrapText="1"/>
    </xf>
    <xf numFmtId="164" fontId="1" fillId="2" borderId="1" xfId="0" applyNumberFormat="1" applyFont="1" applyFill="1" applyBorder="1" applyAlignment="1" applyProtection="1">
      <alignment horizontal="center" vertical="center"/>
      <protection locked="0"/>
    </xf>
    <xf numFmtId="1" fontId="1" fillId="2" borderId="1" xfId="0" applyNumberFormat="1" applyFont="1" applyFill="1" applyBorder="1" applyAlignment="1" applyProtection="1">
      <alignment horizontal="center" vertical="center"/>
      <protection locked="0"/>
    </xf>
    <xf numFmtId="1" fontId="1" fillId="2" borderId="4" xfId="0" applyNumberFormat="1" applyFont="1" applyFill="1" applyBorder="1" applyAlignment="1" applyProtection="1">
      <alignment horizontal="center" vertical="center"/>
      <protection locked="0"/>
    </xf>
    <xf numFmtId="164" fontId="3" fillId="2" borderId="1" xfId="0" applyNumberFormat="1" applyFont="1" applyFill="1" applyBorder="1" applyAlignment="1" applyProtection="1">
      <alignment horizontal="center" wrapText="1"/>
      <protection locked="0"/>
    </xf>
    <xf numFmtId="164" fontId="1" fillId="2" borderId="8" xfId="0" applyNumberFormat="1" applyFont="1" applyFill="1" applyBorder="1" applyAlignment="1" applyProtection="1">
      <alignment horizontal="center" vertical="center" wrapText="1"/>
      <protection locked="0"/>
    </xf>
    <xf numFmtId="1" fontId="1" fillId="2" borderId="8" xfId="0" applyNumberFormat="1" applyFont="1" applyFill="1" applyBorder="1" applyAlignment="1" applyProtection="1">
      <alignment horizontal="center" vertical="center" wrapText="1"/>
      <protection locked="0"/>
    </xf>
    <xf numFmtId="1" fontId="1" fillId="2" borderId="5" xfId="0" applyNumberFormat="1" applyFont="1" applyFill="1" applyBorder="1" applyAlignment="1" applyProtection="1">
      <alignment horizontal="center" vertical="center" wrapText="1"/>
      <protection locked="0"/>
    </xf>
    <xf numFmtId="164" fontId="1" fillId="2" borderId="1" xfId="0" applyNumberFormat="1" applyFont="1" applyFill="1" applyBorder="1" applyAlignment="1" applyProtection="1">
      <alignment horizontal="left" vertical="center"/>
      <protection locked="0"/>
    </xf>
    <xf numFmtId="1" fontId="1" fillId="2" borderId="1" xfId="0" applyNumberFormat="1" applyFont="1" applyFill="1" applyBorder="1" applyAlignment="1" applyProtection="1">
      <alignment horizontal="left" vertical="center"/>
      <protection locked="0"/>
    </xf>
    <xf numFmtId="0" fontId="5" fillId="0" borderId="2" xfId="0" applyNumberFormat="1" applyFont="1" applyBorder="1" applyAlignment="1" applyProtection="1">
      <alignment horizontal="center"/>
    </xf>
    <xf numFmtId="0" fontId="1" fillId="0" borderId="0" xfId="0" applyFont="1" applyAlignment="1" applyProtection="1">
      <alignment horizontal="right" vertical="center"/>
    </xf>
    <xf numFmtId="14" fontId="27" fillId="0" borderId="0" xfId="0" quotePrefix="1" applyNumberFormat="1" applyFont="1" applyAlignment="1">
      <alignment horizontal="left"/>
    </xf>
    <xf numFmtId="0" fontId="6" fillId="0" borderId="3" xfId="0" applyFont="1" applyBorder="1" applyAlignment="1" applyProtection="1">
      <alignment horizontal="center"/>
    </xf>
    <xf numFmtId="2" fontId="32" fillId="0" borderId="27" xfId="0" applyNumberFormat="1" applyFont="1" applyBorder="1" applyAlignment="1" applyProtection="1">
      <alignment horizontal="center" wrapText="1"/>
    </xf>
    <xf numFmtId="14" fontId="0" fillId="0" borderId="0" xfId="0" applyNumberFormat="1" applyAlignment="1">
      <alignment horizontal="left"/>
    </xf>
    <xf numFmtId="0" fontId="34" fillId="0" borderId="0" xfId="0" applyFont="1"/>
    <xf numFmtId="0" fontId="22" fillId="0" borderId="0" xfId="0" applyFont="1" applyBorder="1" applyAlignment="1" applyProtection="1">
      <alignment horizontal="left" wrapText="1"/>
    </xf>
    <xf numFmtId="0" fontId="33" fillId="0" borderId="28" xfId="0" applyFont="1" applyBorder="1" applyAlignment="1" applyProtection="1">
      <alignment horizontal="center" vertical="center"/>
    </xf>
    <xf numFmtId="0" fontId="24" fillId="0" borderId="0" xfId="0" applyFont="1" applyBorder="1" applyAlignment="1" applyProtection="1">
      <alignment wrapText="1"/>
    </xf>
    <xf numFmtId="0" fontId="15" fillId="0" borderId="0" xfId="0" applyFont="1" applyBorder="1" applyAlignment="1" applyProtection="1">
      <alignment horizontal="right" vertical="center"/>
    </xf>
    <xf numFmtId="0" fontId="15" fillId="0" borderId="5" xfId="0" applyFont="1" applyBorder="1" applyAlignment="1" applyProtection="1">
      <alignment horizontal="right" vertical="center"/>
    </xf>
    <xf numFmtId="0" fontId="1" fillId="0" borderId="0" xfId="0" applyFont="1" applyBorder="1" applyAlignment="1" applyProtection="1">
      <alignment horizontal="right" vertical="top"/>
    </xf>
    <xf numFmtId="0" fontId="1" fillId="0" borderId="0" xfId="0" applyFont="1" applyAlignment="1" applyProtection="1">
      <alignment horizontal="right" vertical="top"/>
    </xf>
    <xf numFmtId="0" fontId="0" fillId="0" borderId="0" xfId="0" applyAlignment="1" applyProtection="1">
      <alignment vertical="center"/>
    </xf>
    <xf numFmtId="0" fontId="28" fillId="0" borderId="0" xfId="0" applyFont="1" applyBorder="1" applyAlignment="1" applyProtection="1">
      <alignment horizontal="left" wrapText="1"/>
    </xf>
    <xf numFmtId="2" fontId="0" fillId="0" borderId="0" xfId="0" applyNumberFormat="1" applyProtection="1"/>
    <xf numFmtId="0" fontId="36" fillId="0" borderId="0" xfId="0" applyFont="1"/>
    <xf numFmtId="0" fontId="1" fillId="3" borderId="23" xfId="0" applyFont="1" applyFill="1" applyBorder="1" applyAlignment="1" applyProtection="1">
      <alignment horizontal="left" vertical="center" wrapText="1"/>
    </xf>
    <xf numFmtId="0" fontId="1" fillId="0" borderId="24" xfId="0" applyFont="1" applyBorder="1" applyAlignment="1" applyProtection="1">
      <alignment horizontal="left" vertical="center" wrapText="1"/>
    </xf>
    <xf numFmtId="2" fontId="0" fillId="3" borderId="2" xfId="0" applyNumberFormat="1" applyFill="1" applyBorder="1" applyAlignment="1" applyProtection="1">
      <alignment horizontal="center" vertical="center"/>
    </xf>
    <xf numFmtId="2" fontId="0" fillId="3" borderId="3" xfId="0" applyNumberFormat="1" applyFill="1" applyBorder="1" applyAlignment="1" applyProtection="1">
      <alignment horizontal="center" vertical="center"/>
    </xf>
    <xf numFmtId="2" fontId="0" fillId="3" borderId="4" xfId="0" applyNumberFormat="1" applyFill="1" applyBorder="1" applyAlignment="1" applyProtection="1">
      <alignment horizontal="center" vertical="center"/>
    </xf>
    <xf numFmtId="0" fontId="1" fillId="3" borderId="25" xfId="0" applyFont="1" applyFill="1" applyBorder="1" applyAlignment="1" applyProtection="1">
      <alignment horizontal="left" vertical="center" wrapText="1"/>
    </xf>
    <xf numFmtId="0" fontId="1" fillId="0" borderId="26" xfId="0" applyFont="1" applyBorder="1" applyAlignment="1" applyProtection="1">
      <alignment horizontal="left" vertical="center" wrapText="1"/>
    </xf>
    <xf numFmtId="0" fontId="1" fillId="3" borderId="15" xfId="0" applyFont="1" applyFill="1" applyBorder="1" applyAlignment="1" applyProtection="1">
      <alignment horizontal="left" vertical="center" wrapText="1"/>
    </xf>
    <xf numFmtId="0" fontId="1" fillId="0" borderId="7" xfId="0" applyFont="1" applyBorder="1" applyAlignment="1" applyProtection="1">
      <alignment horizontal="left" vertical="center" wrapText="1"/>
    </xf>
    <xf numFmtId="0" fontId="0" fillId="2" borderId="2" xfId="0" applyNumberFormat="1" applyFill="1" applyBorder="1" applyAlignment="1" applyProtection="1">
      <alignment horizontal="center" vertical="center"/>
      <protection locked="0"/>
    </xf>
    <xf numFmtId="0" fontId="0" fillId="2" borderId="3" xfId="0" applyNumberFormat="1" applyFill="1" applyBorder="1" applyAlignment="1" applyProtection="1">
      <alignment horizontal="center" vertical="center"/>
      <protection locked="0"/>
    </xf>
    <xf numFmtId="0" fontId="0" fillId="2" borderId="4" xfId="0" applyNumberFormat="1" applyFill="1" applyBorder="1" applyAlignment="1" applyProtection="1">
      <alignment horizontal="center" vertical="center"/>
      <protection locked="0"/>
    </xf>
    <xf numFmtId="0" fontId="11" fillId="0" borderId="14" xfId="0" applyFont="1" applyBorder="1" applyAlignment="1" applyProtection="1">
      <alignment horizontal="right" vertical="center"/>
    </xf>
    <xf numFmtId="0" fontId="6" fillId="0" borderId="9" xfId="0" applyFont="1" applyBorder="1" applyAlignment="1" applyProtection="1">
      <alignment horizontal="right" vertical="center"/>
    </xf>
    <xf numFmtId="0" fontId="0" fillId="0" borderId="0" xfId="0" applyAlignment="1" applyProtection="1">
      <alignment vertical="center"/>
    </xf>
    <xf numFmtId="0" fontId="0" fillId="0" borderId="6" xfId="0" applyBorder="1" applyAlignment="1" applyProtection="1">
      <alignment vertical="center"/>
    </xf>
    <xf numFmtId="0" fontId="11" fillId="0" borderId="14" xfId="0" applyFont="1" applyBorder="1" applyAlignment="1" applyProtection="1">
      <alignment horizontal="right" vertical="center" wrapText="1"/>
    </xf>
    <xf numFmtId="0" fontId="0" fillId="0" borderId="9" xfId="0" applyBorder="1" applyAlignment="1" applyProtection="1">
      <alignment horizontal="right" vertical="center" wrapText="1"/>
    </xf>
    <xf numFmtId="0" fontId="11" fillId="0" borderId="13" xfId="0" applyFont="1" applyBorder="1" applyAlignment="1" applyProtection="1">
      <alignment horizontal="right" vertical="center"/>
    </xf>
    <xf numFmtId="0" fontId="6" fillId="0" borderId="9" xfId="0" applyFont="1" applyBorder="1" applyAlignment="1" applyProtection="1">
      <alignment vertical="center"/>
    </xf>
    <xf numFmtId="0" fontId="0" fillId="0" borderId="12" xfId="0" applyBorder="1" applyAlignment="1" applyProtection="1">
      <alignment vertical="center"/>
    </xf>
    <xf numFmtId="0" fontId="24" fillId="0" borderId="0" xfId="0" applyFont="1" applyBorder="1" applyAlignment="1" applyProtection="1">
      <alignment wrapText="1"/>
    </xf>
    <xf numFmtId="0" fontId="0" fillId="0" borderId="0" xfId="0" applyAlignment="1" applyProtection="1">
      <alignment wrapText="1"/>
    </xf>
    <xf numFmtId="0" fontId="28" fillId="0" borderId="16" xfId="0" applyFont="1" applyBorder="1" applyAlignment="1" applyProtection="1">
      <alignment horizontal="left" wrapText="1"/>
    </xf>
    <xf numFmtId="0" fontId="0" fillId="0" borderId="16" xfId="0" applyBorder="1" applyAlignment="1" applyProtection="1">
      <alignment horizontal="left" wrapText="1"/>
    </xf>
    <xf numFmtId="0" fontId="22" fillId="0" borderId="16" xfId="0" applyFont="1" applyBorder="1" applyAlignment="1" applyProtection="1">
      <alignment horizontal="left" wrapText="1"/>
    </xf>
    <xf numFmtId="0" fontId="30" fillId="0" borderId="0" xfId="0" applyFont="1" applyBorder="1" applyAlignment="1" applyProtection="1">
      <alignment horizontal="right" vertical="center" wrapText="1"/>
    </xf>
    <xf numFmtId="0" fontId="30" fillId="0" borderId="0" xfId="0" applyFont="1" applyAlignment="1" applyProtection="1">
      <alignment horizontal="right" vertical="center"/>
    </xf>
    <xf numFmtId="0" fontId="11" fillId="0" borderId="0" xfId="0" applyFont="1" applyBorder="1" applyAlignment="1" applyProtection="1">
      <alignment horizontal="right" vertical="center"/>
    </xf>
    <xf numFmtId="0" fontId="0" fillId="0" borderId="6" xfId="0" applyFont="1" applyBorder="1" applyAlignment="1" applyProtection="1">
      <alignment horizontal="right" vertical="center"/>
    </xf>
    <xf numFmtId="0" fontId="0" fillId="0" borderId="0" xfId="0" applyAlignment="1" applyProtection="1">
      <alignment horizontal="right" vertical="center"/>
    </xf>
    <xf numFmtId="0" fontId="0" fillId="0" borderId="6" xfId="0" applyBorder="1" applyAlignment="1" applyProtection="1">
      <alignment horizontal="right"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2" xfId="0" applyFont="1" applyBorder="1" applyAlignment="1" applyProtection="1">
      <alignment horizontal="center" vertical="center" textRotation="90" wrapText="1"/>
    </xf>
    <xf numFmtId="0" fontId="6" fillId="0" borderId="3" xfId="0" applyFont="1" applyBorder="1" applyAlignment="1" applyProtection="1">
      <alignment horizontal="center" vertical="center" textRotation="90" wrapText="1"/>
    </xf>
    <xf numFmtId="0" fontId="6" fillId="0" borderId="4" xfId="0" applyFont="1" applyBorder="1" applyAlignment="1" applyProtection="1">
      <alignment horizontal="center" vertical="center" textRotation="90" wrapText="1"/>
    </xf>
    <xf numFmtId="0" fontId="6" fillId="0" borderId="1" xfId="0" applyFont="1" applyBorder="1" applyAlignment="1" applyProtection="1">
      <alignment horizontal="center" vertical="center" wrapText="1"/>
    </xf>
    <xf numFmtId="0" fontId="1" fillId="0" borderId="13" xfId="0" applyFont="1" applyBorder="1" applyAlignment="1" applyProtection="1">
      <alignment vertical="center" wrapText="1"/>
    </xf>
    <xf numFmtId="0" fontId="0" fillId="0" borderId="9" xfId="0" applyBorder="1" applyAlignment="1" applyProtection="1">
      <alignment vertical="center" wrapText="1"/>
    </xf>
    <xf numFmtId="0" fontId="0" fillId="0" borderId="12" xfId="0" applyBorder="1" applyAlignment="1" applyProtection="1">
      <alignment vertical="center" wrapText="1"/>
    </xf>
    <xf numFmtId="0" fontId="0" fillId="0" borderId="6" xfId="0" applyBorder="1" applyAlignment="1" applyProtection="1">
      <alignment vertical="center" wrapText="1"/>
    </xf>
    <xf numFmtId="0" fontId="0" fillId="0" borderId="15" xfId="0" applyBorder="1" applyAlignment="1" applyProtection="1">
      <alignment vertical="center" wrapText="1"/>
    </xf>
    <xf numFmtId="0" fontId="0" fillId="0" borderId="7" xfId="0" applyBorder="1" applyAlignment="1" applyProtection="1">
      <alignment vertical="center" wrapText="1"/>
    </xf>
    <xf numFmtId="0" fontId="0" fillId="0" borderId="3" xfId="0" applyNumberFormat="1" applyBorder="1" applyAlignment="1" applyProtection="1">
      <alignment horizontal="center" vertical="center"/>
      <protection locked="0"/>
    </xf>
    <xf numFmtId="0" fontId="0" fillId="0" borderId="4" xfId="0" applyNumberFormat="1" applyBorder="1" applyAlignment="1" applyProtection="1">
      <alignment horizontal="center" vertical="center"/>
      <protection locked="0"/>
    </xf>
    <xf numFmtId="164" fontId="0" fillId="2" borderId="2" xfId="0" applyNumberFormat="1" applyFill="1" applyBorder="1" applyAlignment="1" applyProtection="1">
      <alignment horizontal="center" vertical="center"/>
      <protection locked="0"/>
    </xf>
    <xf numFmtId="164" fontId="0" fillId="2" borderId="3" xfId="0" applyNumberFormat="1" applyFill="1" applyBorder="1" applyAlignment="1" applyProtection="1">
      <alignment horizontal="center" vertical="center"/>
      <protection locked="0"/>
    </xf>
    <xf numFmtId="164" fontId="0" fillId="2" borderId="4" xfId="0" applyNumberFormat="1" applyFill="1" applyBorder="1" applyAlignment="1" applyProtection="1">
      <alignment horizontal="center" vertical="center"/>
      <protection locked="0"/>
    </xf>
    <xf numFmtId="0" fontId="6" fillId="0" borderId="13" xfId="0" applyFont="1"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15" xfId="0" applyBorder="1" applyAlignment="1" applyProtection="1">
      <alignment horizontal="center" vertical="center" wrapText="1"/>
    </xf>
    <xf numFmtId="0" fontId="0" fillId="0" borderId="7" xfId="0" applyBorder="1" applyAlignment="1" applyProtection="1">
      <alignment horizontal="center" vertical="center" wrapText="1"/>
    </xf>
    <xf numFmtId="0" fontId="1" fillId="0" borderId="13"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1" fillId="0" borderId="12" xfId="0" applyFont="1" applyBorder="1" applyAlignment="1" applyProtection="1">
      <alignment horizontal="left" vertical="center" wrapText="1"/>
    </xf>
    <xf numFmtId="0" fontId="0" fillId="0" borderId="6" xfId="0" applyBorder="1" applyAlignment="1" applyProtection="1">
      <alignment horizontal="left" vertical="center" wrapText="1"/>
    </xf>
    <xf numFmtId="0" fontId="1" fillId="0" borderId="15" xfId="0" applyFont="1" applyBorder="1" applyAlignment="1" applyProtection="1">
      <alignment horizontal="left" vertical="center" wrapText="1"/>
    </xf>
    <xf numFmtId="0" fontId="0" fillId="0" borderId="7" xfId="0" applyBorder="1" applyAlignment="1" applyProtection="1">
      <alignment horizontal="left" vertical="center" wrapText="1"/>
    </xf>
    <xf numFmtId="0" fontId="1" fillId="0" borderId="14"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3" borderId="13" xfId="0" applyFont="1" applyFill="1" applyBorder="1" applyAlignment="1" applyProtection="1">
      <alignment horizontal="left" vertical="center" wrapText="1"/>
    </xf>
    <xf numFmtId="0" fontId="1" fillId="0" borderId="9" xfId="0" applyFont="1" applyBorder="1" applyAlignment="1" applyProtection="1">
      <alignment horizontal="left" vertical="center" wrapText="1"/>
    </xf>
    <xf numFmtId="164" fontId="2" fillId="0" borderId="17" xfId="0" applyNumberFormat="1" applyFont="1" applyBorder="1" applyAlignment="1" applyProtection="1">
      <alignment horizontal="left" vertical="center" wrapText="1"/>
    </xf>
    <xf numFmtId="0" fontId="0" fillId="0" borderId="18" xfId="0" applyBorder="1" applyAlignment="1" applyProtection="1">
      <alignment horizontal="left" vertical="center" wrapText="1"/>
    </xf>
    <xf numFmtId="0" fontId="0" fillId="0" borderId="19" xfId="0" applyBorder="1" applyAlignment="1" applyProtection="1">
      <alignment horizontal="left" vertical="center" wrapText="1"/>
    </xf>
    <xf numFmtId="0" fontId="1" fillId="0" borderId="6" xfId="0" applyFont="1" applyBorder="1" applyAlignment="1" applyProtection="1">
      <alignment horizontal="left" vertical="center" wrapText="1"/>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164" fontId="2" fillId="3" borderId="17" xfId="0" applyNumberFormat="1" applyFont="1" applyFill="1" applyBorder="1" applyAlignment="1" applyProtection="1">
      <alignment horizontal="center" vertical="center"/>
    </xf>
    <xf numFmtId="164" fontId="2" fillId="3" borderId="18" xfId="0" applyNumberFormat="1" applyFont="1" applyFill="1" applyBorder="1" applyAlignment="1" applyProtection="1">
      <alignment horizontal="center" vertical="center"/>
    </xf>
    <xf numFmtId="164" fontId="2" fillId="3" borderId="19" xfId="0" applyNumberFormat="1" applyFont="1" applyFill="1" applyBorder="1" applyAlignment="1" applyProtection="1">
      <alignment horizontal="center" vertical="center"/>
    </xf>
    <xf numFmtId="0" fontId="0" fillId="0" borderId="14" xfId="0" applyBorder="1" applyAlignment="1" applyProtection="1">
      <alignment vertical="center" wrapText="1"/>
    </xf>
    <xf numFmtId="0" fontId="0" fillId="0" borderId="0" xfId="0" applyBorder="1" applyAlignment="1" applyProtection="1">
      <alignment vertical="center" wrapText="1"/>
    </xf>
    <xf numFmtId="0" fontId="0" fillId="0" borderId="5" xfId="0" applyBorder="1" applyAlignment="1" applyProtection="1">
      <alignment vertical="center" wrapText="1"/>
    </xf>
    <xf numFmtId="0" fontId="1" fillId="0" borderId="12" xfId="0" applyFont="1" applyBorder="1" applyAlignment="1" applyProtection="1">
      <alignment vertical="center" wrapText="1"/>
    </xf>
    <xf numFmtId="0" fontId="0" fillId="2" borderId="3" xfId="0" applyNumberFormat="1" applyFont="1" applyFill="1" applyBorder="1" applyAlignment="1" applyProtection="1">
      <alignment horizontal="center" vertical="center"/>
      <protection locked="0"/>
    </xf>
    <xf numFmtId="0" fontId="0" fillId="2" borderId="4" xfId="0" applyNumberFormat="1" applyFont="1" applyFill="1" applyBorder="1" applyAlignment="1" applyProtection="1">
      <alignment horizontal="center" vertical="center"/>
      <protection locked="0"/>
    </xf>
    <xf numFmtId="0" fontId="1" fillId="0" borderId="0" xfId="0" applyFont="1" applyBorder="1" applyAlignment="1" applyProtection="1">
      <alignment wrapText="1"/>
    </xf>
    <xf numFmtId="0" fontId="0" fillId="0" borderId="0" xfId="0" applyBorder="1" applyAlignment="1" applyProtection="1"/>
    <xf numFmtId="0" fontId="0" fillId="0" borderId="3" xfId="0" applyNumberFormat="1" applyBorder="1" applyAlignment="1" applyProtection="1">
      <alignment horizontal="center" vertical="center"/>
    </xf>
    <xf numFmtId="0" fontId="0" fillId="0" borderId="3" xfId="0" applyNumberFormat="1" applyBorder="1" applyAlignment="1" applyProtection="1"/>
    <xf numFmtId="0" fontId="0" fillId="0" borderId="4" xfId="0" applyNumberFormat="1" applyBorder="1" applyAlignment="1" applyProtection="1"/>
    <xf numFmtId="164" fontId="2" fillId="0" borderId="18" xfId="0" applyNumberFormat="1" applyFont="1" applyBorder="1" applyAlignment="1" applyProtection="1">
      <alignment horizontal="center" vertical="center"/>
    </xf>
    <xf numFmtId="0" fontId="2" fillId="0" borderId="18" xfId="0" applyFont="1" applyBorder="1" applyAlignment="1" applyProtection="1">
      <alignment vertical="center"/>
    </xf>
    <xf numFmtId="0" fontId="2" fillId="0" borderId="19" xfId="0" applyFont="1" applyBorder="1" applyAlignment="1" applyProtection="1">
      <alignment vertical="center"/>
    </xf>
    <xf numFmtId="4" fontId="0" fillId="0" borderId="3" xfId="0" applyNumberFormat="1" applyBorder="1" applyAlignment="1" applyProtection="1">
      <alignment horizontal="center" vertical="center"/>
    </xf>
    <xf numFmtId="4" fontId="0" fillId="0" borderId="4" xfId="0" applyNumberFormat="1" applyBorder="1" applyAlignment="1" applyProtection="1">
      <alignment horizontal="center" vertical="center"/>
    </xf>
    <xf numFmtId="0" fontId="3" fillId="0" borderId="12" xfId="0" applyFont="1" applyBorder="1" applyAlignment="1" applyProtection="1">
      <alignment horizontal="right"/>
    </xf>
    <xf numFmtId="0" fontId="0" fillId="0" borderId="6" xfId="0" applyBorder="1" applyAlignment="1" applyProtection="1">
      <alignment horizontal="right"/>
    </xf>
    <xf numFmtId="0" fontId="3" fillId="0" borderId="15" xfId="0" applyFont="1" applyBorder="1" applyAlignment="1" applyProtection="1">
      <alignment horizontal="right" vertical="top"/>
    </xf>
    <xf numFmtId="0" fontId="0" fillId="0" borderId="7" xfId="0" applyBorder="1" applyAlignment="1" applyProtection="1">
      <alignment horizontal="right" vertical="top"/>
    </xf>
    <xf numFmtId="0" fontId="1" fillId="3" borderId="13" xfId="0" applyFont="1" applyFill="1" applyBorder="1" applyAlignment="1" applyProtection="1">
      <alignment horizontal="left" vertical="center"/>
    </xf>
    <xf numFmtId="0" fontId="1" fillId="0" borderId="14" xfId="0" applyFont="1" applyBorder="1" applyAlignment="1" applyProtection="1">
      <alignment vertical="center"/>
    </xf>
    <xf numFmtId="0" fontId="1" fillId="0" borderId="9" xfId="0" applyFont="1" applyBorder="1" applyAlignment="1" applyProtection="1">
      <alignment vertical="center"/>
    </xf>
    <xf numFmtId="0" fontId="1" fillId="0" borderId="15" xfId="0" applyFont="1" applyBorder="1" applyAlignment="1" applyProtection="1">
      <alignment vertical="center"/>
    </xf>
    <xf numFmtId="0" fontId="1" fillId="0" borderId="5" xfId="0" applyFont="1" applyBorder="1" applyAlignment="1" applyProtection="1">
      <alignment vertical="center"/>
    </xf>
    <xf numFmtId="0" fontId="1" fillId="0" borderId="7" xfId="0" applyFont="1" applyBorder="1" applyAlignment="1" applyProtection="1">
      <alignment vertical="center"/>
    </xf>
    <xf numFmtId="164" fontId="0" fillId="2" borderId="2" xfId="0" applyNumberFormat="1" applyFont="1" applyFill="1" applyBorder="1" applyAlignment="1" applyProtection="1">
      <alignment horizontal="center" vertical="center"/>
      <protection locked="0"/>
    </xf>
    <xf numFmtId="164" fontId="0" fillId="2" borderId="4" xfId="0" applyNumberFormat="1" applyFont="1" applyFill="1" applyBorder="1" applyAlignment="1" applyProtection="1">
      <alignment horizontal="center" vertical="center"/>
      <protection locked="0"/>
    </xf>
    <xf numFmtId="0" fontId="0" fillId="0" borderId="3" xfId="0" applyFont="1" applyBorder="1" applyAlignment="1" applyProtection="1">
      <alignment horizontal="center" vertical="center"/>
    </xf>
    <xf numFmtId="0" fontId="0" fillId="0" borderId="4" xfId="0" applyFont="1" applyBorder="1" applyAlignment="1" applyProtection="1">
      <alignment horizontal="center" vertical="center"/>
    </xf>
    <xf numFmtId="0" fontId="0" fillId="2" borderId="2" xfId="0" applyNumberFormat="1" applyFont="1" applyFill="1" applyBorder="1" applyAlignment="1" applyProtection="1">
      <alignment horizontal="center" vertical="center"/>
      <protection locked="0"/>
    </xf>
    <xf numFmtId="0" fontId="1" fillId="0" borderId="0" xfId="0" applyFont="1" applyAlignment="1" applyProtection="1">
      <alignment horizontal="left" vertical="center" wrapText="1"/>
    </xf>
    <xf numFmtId="164" fontId="0" fillId="2" borderId="3" xfId="0" applyNumberFormat="1" applyFont="1" applyFill="1" applyBorder="1" applyAlignment="1" applyProtection="1">
      <alignment horizontal="center" vertical="center"/>
      <protection locked="0"/>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13" xfId="0" applyFont="1" applyBorder="1" applyAlignment="1" applyProtection="1">
      <alignment horizontal="center" vertical="center"/>
    </xf>
    <xf numFmtId="0" fontId="0" fillId="0" borderId="9" xfId="0" applyBorder="1" applyAlignment="1" applyProtection="1">
      <alignment horizontal="center" vertical="center"/>
    </xf>
    <xf numFmtId="0" fontId="0" fillId="0" borderId="15" xfId="0" applyBorder="1" applyAlignment="1" applyProtection="1">
      <alignment horizontal="center" vertical="center"/>
    </xf>
    <xf numFmtId="0" fontId="0" fillId="0" borderId="7" xfId="0" applyBorder="1" applyAlignment="1" applyProtection="1">
      <alignment horizontal="center" vertical="center"/>
    </xf>
    <xf numFmtId="0" fontId="15" fillId="0" borderId="0" xfId="0" applyFont="1" applyBorder="1" applyAlignment="1" applyProtection="1">
      <alignment horizontal="right" vertical="center"/>
    </xf>
    <xf numFmtId="0" fontId="15" fillId="0" borderId="5" xfId="0" applyFont="1" applyBorder="1" applyAlignment="1" applyProtection="1">
      <alignment horizontal="right" vertical="center"/>
    </xf>
    <xf numFmtId="0" fontId="1" fillId="0" borderId="0" xfId="0" applyFont="1" applyBorder="1" applyAlignment="1" applyProtection="1">
      <alignment horizontal="right" vertical="top"/>
    </xf>
    <xf numFmtId="0" fontId="1" fillId="0" borderId="0" xfId="0" applyFont="1" applyAlignment="1" applyProtection="1">
      <alignment horizontal="right" vertical="top"/>
    </xf>
    <xf numFmtId="0" fontId="1" fillId="0" borderId="5" xfId="0" applyFont="1" applyBorder="1" applyAlignment="1" applyProtection="1">
      <alignment horizontal="right" vertical="top"/>
    </xf>
    <xf numFmtId="0" fontId="8" fillId="0" borderId="10" xfId="0" applyFont="1" applyBorder="1" applyAlignment="1" applyProtection="1">
      <alignment horizontal="center" vertical="center"/>
    </xf>
    <xf numFmtId="0" fontId="0" fillId="0" borderId="8" xfId="0" applyBorder="1" applyAlignment="1" applyProtection="1">
      <alignment horizontal="center" vertical="center"/>
    </xf>
    <xf numFmtId="0" fontId="8" fillId="0" borderId="10" xfId="0" applyFont="1" applyBorder="1" applyAlignment="1" applyProtection="1">
      <alignment horizontal="center" vertical="center" wrapText="1"/>
    </xf>
    <xf numFmtId="0" fontId="0" fillId="0" borderId="11" xfId="0" applyBorder="1" applyAlignment="1" applyProtection="1">
      <alignment horizontal="center" vertical="center" wrapText="1"/>
    </xf>
    <xf numFmtId="0" fontId="8" fillId="0" borderId="11" xfId="0" applyFont="1" applyBorder="1" applyAlignment="1" applyProtection="1">
      <alignment horizontal="center" vertical="center"/>
    </xf>
    <xf numFmtId="0" fontId="5" fillId="0" borderId="11" xfId="0" applyFont="1" applyBorder="1" applyAlignment="1" applyProtection="1">
      <alignment horizontal="center" vertical="center"/>
    </xf>
    <xf numFmtId="0" fontId="27" fillId="0" borderId="11" xfId="0" applyFont="1" applyBorder="1" applyAlignment="1" applyProtection="1">
      <alignment vertical="center"/>
    </xf>
    <xf numFmtId="0" fontId="1" fillId="0" borderId="14" xfId="0" applyFont="1" applyBorder="1" applyAlignment="1" applyProtection="1">
      <alignment horizontal="left" vertical="center"/>
    </xf>
    <xf numFmtId="0" fontId="1" fillId="0" borderId="9" xfId="0" applyFont="1" applyBorder="1" applyAlignment="1" applyProtection="1">
      <alignment horizontal="left" vertical="center"/>
    </xf>
    <xf numFmtId="0" fontId="1" fillId="0" borderId="12" xfId="0" applyFont="1" applyBorder="1" applyAlignment="1" applyProtection="1">
      <alignment horizontal="left" vertical="center"/>
    </xf>
    <xf numFmtId="0" fontId="1" fillId="0" borderId="0" xfId="0" applyFont="1" applyAlignment="1" applyProtection="1">
      <alignment horizontal="left" vertical="center"/>
    </xf>
    <xf numFmtId="0" fontId="1" fillId="0" borderId="6" xfId="0" applyFont="1" applyBorder="1" applyAlignment="1" applyProtection="1">
      <alignment horizontal="left" vertical="center"/>
    </xf>
    <xf numFmtId="0" fontId="1" fillId="0" borderId="15" xfId="0" applyFont="1" applyBorder="1" applyAlignment="1" applyProtection="1">
      <alignment horizontal="left" vertical="center"/>
    </xf>
    <xf numFmtId="0" fontId="1" fillId="0" borderId="5" xfId="0" applyFont="1" applyBorder="1" applyAlignment="1" applyProtection="1">
      <alignment horizontal="left" vertical="center"/>
    </xf>
    <xf numFmtId="0" fontId="1" fillId="0" borderId="7" xfId="0" applyFont="1" applyBorder="1" applyAlignment="1" applyProtection="1">
      <alignment horizontal="left" vertical="center"/>
    </xf>
    <xf numFmtId="0" fontId="29" fillId="0" borderId="0" xfId="0" applyFont="1" applyAlignment="1">
      <alignment horizontal="center"/>
    </xf>
    <xf numFmtId="0" fontId="0" fillId="0" borderId="0" xfId="0" applyAlignment="1">
      <alignment horizontal="left" wrapText="1"/>
    </xf>
    <xf numFmtId="0" fontId="0" fillId="0" borderId="0" xfId="0" applyAlignment="1">
      <alignment wrapText="1"/>
    </xf>
    <xf numFmtId="0" fontId="7" fillId="0" borderId="0" xfId="0" applyFont="1" applyAlignment="1">
      <alignment wrapText="1"/>
    </xf>
    <xf numFmtId="0" fontId="0" fillId="0" borderId="0" xfId="0" applyAlignment="1"/>
    <xf numFmtId="0" fontId="21" fillId="0" borderId="0" xfId="0" applyFont="1" applyAlignment="1">
      <alignment horizontal="center" vertical="center"/>
    </xf>
    <xf numFmtId="0" fontId="0" fillId="0" borderId="0" xfId="0" applyAlignment="1">
      <alignment horizontal="left"/>
    </xf>
    <xf numFmtId="0" fontId="7" fillId="0" borderId="0" xfId="0" applyFont="1" applyAlignment="1"/>
    <xf numFmtId="0" fontId="0" fillId="2" borderId="2" xfId="0"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3" borderId="3" xfId="0" applyNumberFormat="1" applyFill="1" applyBorder="1" applyAlignment="1" applyProtection="1">
      <alignment horizontal="center" vertical="center"/>
    </xf>
    <xf numFmtId="0" fontId="0" fillId="3" borderId="3" xfId="0" applyNumberFormat="1" applyFill="1" applyBorder="1" applyAlignment="1" applyProtection="1"/>
    <xf numFmtId="0" fontId="0" fillId="3" borderId="4" xfId="0" applyNumberFormat="1" applyFill="1" applyBorder="1" applyAlignment="1" applyProtection="1"/>
    <xf numFmtId="0" fontId="0" fillId="2" borderId="3" xfId="0" applyFill="1" applyBorder="1" applyAlignment="1" applyProtection="1">
      <alignment horizontal="center" vertical="center"/>
      <protection locked="0"/>
    </xf>
    <xf numFmtId="0" fontId="0" fillId="2" borderId="3" xfId="0" applyFont="1" applyFill="1" applyBorder="1" applyAlignment="1" applyProtection="1">
      <alignment horizontal="center" vertical="center"/>
      <protection locked="0"/>
    </xf>
    <xf numFmtId="0" fontId="0" fillId="2" borderId="4" xfId="0" applyFont="1" applyFill="1" applyBorder="1" applyAlignment="1" applyProtection="1">
      <alignment horizontal="center" vertical="center"/>
      <protection locked="0"/>
    </xf>
    <xf numFmtId="0" fontId="0" fillId="2" borderId="2" xfId="0"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colors>
    <mruColors>
      <color rgb="FFFFFFB9"/>
      <color rgb="FFDA0000"/>
      <color rgb="FF0000FF"/>
      <color rgb="FF678F57"/>
      <color rgb="FF578F5C"/>
      <color rgb="FF4F8354"/>
      <color rgb="FF5C9863"/>
      <color rgb="FFCCCC00"/>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10</xdr:col>
      <xdr:colOff>495688</xdr:colOff>
      <xdr:row>0</xdr:row>
      <xdr:rowOff>165229</xdr:rowOff>
    </xdr:from>
    <xdr:to>
      <xdr:col>19</xdr:col>
      <xdr:colOff>451592</xdr:colOff>
      <xdr:row>17</xdr:row>
      <xdr:rowOff>136071</xdr:rowOff>
    </xdr:to>
    <xdr:pic>
      <xdr:nvPicPr>
        <xdr:cNvPr id="4" name="Picture 3">
          <a:extLst>
            <a:ext uri="{FF2B5EF4-FFF2-40B4-BE49-F238E27FC236}">
              <a16:creationId xmlns:a16="http://schemas.microsoft.com/office/drawing/2014/main" id="{A98749EB-3F11-4648-B057-20A9B30533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5535" y="165229"/>
          <a:ext cx="5155776" cy="3275434"/>
        </a:xfrm>
        <a:prstGeom prst="rect">
          <a:avLst/>
        </a:prstGeom>
      </xdr:spPr>
    </xdr:pic>
    <xdr:clientData/>
  </xdr:twoCellAnchor>
  <xdr:twoCellAnchor>
    <xdr:from>
      <xdr:col>1</xdr:col>
      <xdr:colOff>433052</xdr:colOff>
      <xdr:row>24</xdr:row>
      <xdr:rowOff>170973</xdr:rowOff>
    </xdr:from>
    <xdr:to>
      <xdr:col>9</xdr:col>
      <xdr:colOff>175080</xdr:colOff>
      <xdr:row>44</xdr:row>
      <xdr:rowOff>120243</xdr:rowOff>
    </xdr:to>
    <xdr:pic>
      <xdr:nvPicPr>
        <xdr:cNvPr id="9" name="Picture 8">
          <a:extLst>
            <a:ext uri="{FF2B5EF4-FFF2-40B4-BE49-F238E27FC236}">
              <a16:creationId xmlns:a16="http://schemas.microsoft.com/office/drawing/2014/main" id="{1333D421-79EC-4A80-88BF-2AA4E44069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1266" y="4836279"/>
          <a:ext cx="4679477" cy="3730112"/>
        </a:xfrm>
        <a:prstGeom prst="rect">
          <a:avLst/>
        </a:prstGeom>
      </xdr:spPr>
    </xdr:pic>
    <xdr:clientData/>
  </xdr:twoCellAnchor>
  <xdr:twoCellAnchor>
    <xdr:from>
      <xdr:col>10</xdr:col>
      <xdr:colOff>106658</xdr:colOff>
      <xdr:row>26</xdr:row>
      <xdr:rowOff>68249</xdr:rowOff>
    </xdr:from>
    <xdr:to>
      <xdr:col>19</xdr:col>
      <xdr:colOff>1071554</xdr:colOff>
      <xdr:row>40</xdr:row>
      <xdr:rowOff>114299</xdr:rowOff>
    </xdr:to>
    <xdr:pic>
      <xdr:nvPicPr>
        <xdr:cNvPr id="3" name="Picture 2">
          <a:extLst>
            <a:ext uri="{FF2B5EF4-FFF2-40B4-BE49-F238E27FC236}">
              <a16:creationId xmlns:a16="http://schemas.microsoft.com/office/drawing/2014/main" id="{0BD1E7EA-7B04-41E6-99A1-686DB3E50E0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313609" y="4966820"/>
          <a:ext cx="6135610" cy="2579072"/>
        </a:xfrm>
        <a:prstGeom prst="rect">
          <a:avLst/>
        </a:prstGeom>
      </xdr:spPr>
    </xdr:pic>
    <xdr:clientData/>
  </xdr:twoCellAnchor>
  <xdr:twoCellAnchor>
    <xdr:from>
      <xdr:col>0</xdr:col>
      <xdr:colOff>194388</xdr:colOff>
      <xdr:row>1</xdr:row>
      <xdr:rowOff>38876</xdr:rowOff>
    </xdr:from>
    <xdr:to>
      <xdr:col>9</xdr:col>
      <xdr:colOff>796990</xdr:colOff>
      <xdr:row>18</xdr:row>
      <xdr:rowOff>66325</xdr:rowOff>
    </xdr:to>
    <xdr:pic>
      <xdr:nvPicPr>
        <xdr:cNvPr id="5" name="Picture 4">
          <a:extLst>
            <a:ext uri="{FF2B5EF4-FFF2-40B4-BE49-F238E27FC236}">
              <a16:creationId xmlns:a16="http://schemas.microsoft.com/office/drawing/2014/main" id="{9D142E51-3B78-4417-9AC7-F2B1E9960A9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4388" y="233264"/>
          <a:ext cx="5948265" cy="3332041"/>
        </a:xfrm>
        <a:prstGeom prst="rect">
          <a:avLst/>
        </a:prstGeom>
        <a:ln w="3175">
          <a:solidFill>
            <a:schemeClr val="tx2"/>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5A610-0D88-4AA9-B91A-95CB36DC6EC6}">
  <dimension ref="A1:S37"/>
  <sheetViews>
    <sheetView showGridLines="0" tabSelected="1" zoomScaleNormal="100" workbookViewId="0">
      <selection activeCell="F5" sqref="F5:F7"/>
    </sheetView>
  </sheetViews>
  <sheetFormatPr defaultColWidth="8.85546875" defaultRowHeight="15" x14ac:dyDescent="0.25"/>
  <cols>
    <col min="1" max="1" width="4.42578125" style="2" customWidth="1"/>
    <col min="2" max="2" width="6.28515625" style="2" customWidth="1"/>
    <col min="3" max="3" width="22.7109375" style="2" customWidth="1"/>
    <col min="4" max="4" width="17.28515625" style="2" customWidth="1"/>
    <col min="5" max="5" width="17.7109375" style="2" customWidth="1"/>
    <col min="6" max="6" width="7.7109375" style="2" customWidth="1"/>
    <col min="7" max="7" width="18.7109375" style="2" customWidth="1"/>
    <col min="8" max="8" width="9.140625" style="2" customWidth="1"/>
    <col min="9" max="9" width="5.140625" style="2" customWidth="1"/>
    <col min="10" max="10" width="7.7109375" style="2" customWidth="1"/>
    <col min="11" max="11" width="3.28515625" style="2" customWidth="1"/>
    <col min="12" max="12" width="25.7109375" style="2" customWidth="1"/>
    <col min="13" max="13" width="4.28515625" style="2" customWidth="1"/>
    <col min="14" max="14" width="7.7109375" style="2" customWidth="1"/>
    <col min="15" max="15" width="10.7109375" style="2" customWidth="1"/>
    <col min="16" max="17" width="6.7109375" style="2" customWidth="1"/>
    <col min="18" max="18" width="4.7109375" style="2" customWidth="1"/>
    <col min="19" max="19" width="6.7109375" style="2" customWidth="1"/>
    <col min="20" max="20" width="8.85546875" style="2" customWidth="1"/>
    <col min="21" max="16384" width="8.85546875" style="2"/>
  </cols>
  <sheetData>
    <row r="1" spans="1:17" ht="14.25" customHeight="1" x14ac:dyDescent="0.25">
      <c r="A1" s="196" t="s">
        <v>112</v>
      </c>
      <c r="B1" s="196"/>
      <c r="C1" s="196"/>
      <c r="D1" s="196"/>
      <c r="E1" s="196"/>
      <c r="F1" s="196"/>
      <c r="G1" s="196"/>
      <c r="H1" s="196"/>
      <c r="I1" s="196"/>
      <c r="J1" s="196"/>
      <c r="K1" s="70"/>
      <c r="L1" s="198" t="s">
        <v>124</v>
      </c>
      <c r="M1" s="199"/>
      <c r="N1" s="199"/>
      <c r="O1" s="73"/>
    </row>
    <row r="2" spans="1:17" ht="10.5" customHeight="1" x14ac:dyDescent="0.25">
      <c r="A2" s="196"/>
      <c r="B2" s="196"/>
      <c r="C2" s="196"/>
      <c r="D2" s="196"/>
      <c r="E2" s="196"/>
      <c r="F2" s="196"/>
      <c r="G2" s="196"/>
      <c r="H2" s="196"/>
      <c r="I2" s="196"/>
      <c r="J2" s="196"/>
      <c r="K2" s="70"/>
      <c r="L2" s="72"/>
      <c r="M2" s="73"/>
      <c r="N2" s="61" t="s">
        <v>28</v>
      </c>
      <c r="O2" s="73"/>
    </row>
    <row r="3" spans="1:17" ht="16.5" customHeight="1" x14ac:dyDescent="0.25">
      <c r="A3" s="197"/>
      <c r="B3" s="197"/>
      <c r="C3" s="197"/>
      <c r="D3" s="197"/>
      <c r="E3" s="197"/>
      <c r="F3" s="197"/>
      <c r="G3" s="197"/>
      <c r="H3" s="197"/>
      <c r="I3" s="197"/>
      <c r="J3" s="197"/>
      <c r="K3" s="71"/>
      <c r="L3" s="200"/>
      <c r="M3" s="200"/>
      <c r="N3" s="200"/>
      <c r="O3" s="20"/>
    </row>
    <row r="4" spans="1:17" ht="22.7" customHeight="1" x14ac:dyDescent="0.25">
      <c r="A4" s="8" t="s">
        <v>26</v>
      </c>
      <c r="B4" s="201" t="s">
        <v>7</v>
      </c>
      <c r="C4" s="202"/>
      <c r="D4" s="203" t="s">
        <v>13</v>
      </c>
      <c r="E4" s="204"/>
      <c r="F4" s="11" t="s">
        <v>0</v>
      </c>
      <c r="G4" s="205" t="s">
        <v>14</v>
      </c>
      <c r="H4" s="205"/>
      <c r="I4" s="206"/>
      <c r="J4" s="11" t="s">
        <v>0</v>
      </c>
      <c r="K4" s="201" t="s">
        <v>30</v>
      </c>
      <c r="L4" s="207"/>
      <c r="M4" s="207"/>
      <c r="N4" s="12" t="s">
        <v>25</v>
      </c>
      <c r="O4" s="21"/>
    </row>
    <row r="5" spans="1:17" ht="15.6" customHeight="1" x14ac:dyDescent="0.25">
      <c r="A5" s="110">
        <v>329</v>
      </c>
      <c r="B5" s="128" t="s">
        <v>69</v>
      </c>
      <c r="C5" s="129"/>
      <c r="D5" s="134" t="s">
        <v>21</v>
      </c>
      <c r="E5" s="135"/>
      <c r="F5" s="186"/>
      <c r="G5" s="134" t="s">
        <v>22</v>
      </c>
      <c r="H5" s="140"/>
      <c r="I5" s="144"/>
      <c r="J5" s="186"/>
      <c r="K5" s="176" t="s">
        <v>19</v>
      </c>
      <c r="L5" s="208"/>
      <c r="M5" s="209"/>
      <c r="N5" s="182"/>
      <c r="O5" s="27"/>
    </row>
    <row r="6" spans="1:17" ht="15.6" customHeight="1" x14ac:dyDescent="0.25">
      <c r="A6" s="184"/>
      <c r="B6" s="130"/>
      <c r="C6" s="131"/>
      <c r="D6" s="136"/>
      <c r="E6" s="137"/>
      <c r="F6" s="160"/>
      <c r="G6" s="136"/>
      <c r="H6" s="141"/>
      <c r="I6" s="148"/>
      <c r="J6" s="160"/>
      <c r="K6" s="210"/>
      <c r="L6" s="211"/>
      <c r="M6" s="212"/>
      <c r="N6" s="188"/>
      <c r="O6" s="27"/>
    </row>
    <row r="7" spans="1:17" ht="12.75" customHeight="1" x14ac:dyDescent="0.25">
      <c r="A7" s="185"/>
      <c r="B7" s="132"/>
      <c r="C7" s="133"/>
      <c r="D7" s="138"/>
      <c r="E7" s="139"/>
      <c r="F7" s="161"/>
      <c r="G7" s="138"/>
      <c r="H7" s="142"/>
      <c r="I7" s="86"/>
      <c r="J7" s="161"/>
      <c r="K7" s="213"/>
      <c r="L7" s="214"/>
      <c r="M7" s="215"/>
      <c r="N7" s="183"/>
      <c r="O7" s="27"/>
      <c r="Q7" s="9"/>
    </row>
    <row r="8" spans="1:17" ht="15.6" customHeight="1" x14ac:dyDescent="0.25">
      <c r="A8" s="110">
        <v>332</v>
      </c>
      <c r="B8" s="192" t="s">
        <v>47</v>
      </c>
      <c r="C8" s="193"/>
      <c r="D8" s="134" t="s">
        <v>49</v>
      </c>
      <c r="E8" s="135"/>
      <c r="F8" s="186"/>
      <c r="G8" s="134" t="s">
        <v>50</v>
      </c>
      <c r="H8" s="140"/>
      <c r="I8" s="144"/>
      <c r="J8" s="186"/>
      <c r="K8" s="143" t="s">
        <v>44</v>
      </c>
      <c r="L8" s="140"/>
      <c r="M8" s="144"/>
      <c r="N8" s="182"/>
      <c r="O8" s="27"/>
    </row>
    <row r="9" spans="1:17" ht="28.5" customHeight="1" x14ac:dyDescent="0.25">
      <c r="A9" s="112"/>
      <c r="B9" s="194"/>
      <c r="C9" s="195"/>
      <c r="D9" s="138"/>
      <c r="E9" s="139"/>
      <c r="F9" s="161"/>
      <c r="G9" s="138"/>
      <c r="H9" s="142"/>
      <c r="I9" s="86"/>
      <c r="J9" s="161"/>
      <c r="K9" s="138"/>
      <c r="L9" s="142"/>
      <c r="M9" s="86"/>
      <c r="N9" s="183"/>
      <c r="O9" s="27"/>
    </row>
    <row r="10" spans="1:17" ht="15.6" customHeight="1" x14ac:dyDescent="0.25">
      <c r="A10" s="110">
        <v>340</v>
      </c>
      <c r="B10" s="128" t="s">
        <v>15</v>
      </c>
      <c r="C10" s="189"/>
      <c r="D10" s="134" t="s">
        <v>53</v>
      </c>
      <c r="E10" s="135"/>
      <c r="F10" s="186"/>
      <c r="G10" s="134" t="s">
        <v>56</v>
      </c>
      <c r="H10" s="140"/>
      <c r="I10" s="144"/>
      <c r="J10" s="186"/>
      <c r="K10" s="176" t="s">
        <v>20</v>
      </c>
      <c r="L10" s="177"/>
      <c r="M10" s="178"/>
      <c r="N10" s="182"/>
      <c r="O10" s="27"/>
    </row>
    <row r="11" spans="1:17" ht="27.75" customHeight="1" x14ac:dyDescent="0.25">
      <c r="A11" s="112"/>
      <c r="B11" s="190"/>
      <c r="C11" s="191"/>
      <c r="D11" s="138"/>
      <c r="E11" s="139"/>
      <c r="F11" s="161"/>
      <c r="G11" s="138"/>
      <c r="H11" s="142"/>
      <c r="I11" s="86"/>
      <c r="J11" s="161"/>
      <c r="K11" s="179"/>
      <c r="L11" s="180"/>
      <c r="M11" s="181"/>
      <c r="N11" s="183"/>
      <c r="O11" s="27"/>
    </row>
    <row r="12" spans="1:17" ht="15.6" customHeight="1" x14ac:dyDescent="0.25">
      <c r="A12" s="110">
        <v>345</v>
      </c>
      <c r="B12" s="128" t="s">
        <v>16</v>
      </c>
      <c r="C12" s="118"/>
      <c r="D12" s="134" t="s">
        <v>54</v>
      </c>
      <c r="E12" s="135"/>
      <c r="F12" s="186"/>
      <c r="G12" s="134" t="s">
        <v>57</v>
      </c>
      <c r="H12" s="140"/>
      <c r="I12" s="144"/>
      <c r="J12" s="186"/>
      <c r="K12" s="143" t="s">
        <v>76</v>
      </c>
      <c r="L12" s="140"/>
      <c r="M12" s="144"/>
      <c r="N12" s="182"/>
      <c r="O12" s="27"/>
    </row>
    <row r="13" spans="1:17" ht="15.6" customHeight="1" x14ac:dyDescent="0.25">
      <c r="A13" s="184"/>
      <c r="B13" s="119"/>
      <c r="C13" s="120"/>
      <c r="D13" s="136"/>
      <c r="E13" s="137"/>
      <c r="F13" s="160"/>
      <c r="G13" s="136"/>
      <c r="H13" s="141"/>
      <c r="I13" s="148"/>
      <c r="J13" s="160"/>
      <c r="K13" s="136"/>
      <c r="L13" s="187"/>
      <c r="M13" s="148"/>
      <c r="N13" s="188"/>
      <c r="O13" s="27"/>
    </row>
    <row r="14" spans="1:17" ht="15" customHeight="1" x14ac:dyDescent="0.25">
      <c r="A14" s="185"/>
      <c r="B14" s="121"/>
      <c r="C14" s="122"/>
      <c r="D14" s="138"/>
      <c r="E14" s="139"/>
      <c r="F14" s="161"/>
      <c r="G14" s="138"/>
      <c r="H14" s="142"/>
      <c r="I14" s="86"/>
      <c r="J14" s="161"/>
      <c r="K14" s="138"/>
      <c r="L14" s="142"/>
      <c r="M14" s="86"/>
      <c r="N14" s="183"/>
      <c r="O14" s="27"/>
    </row>
    <row r="15" spans="1:17" ht="14.45" customHeight="1" x14ac:dyDescent="0.25">
      <c r="A15" s="110">
        <v>410</v>
      </c>
      <c r="B15" s="113" t="s">
        <v>67</v>
      </c>
      <c r="C15" s="116" t="s">
        <v>71</v>
      </c>
      <c r="D15" s="117" t="s">
        <v>77</v>
      </c>
      <c r="E15" s="118"/>
      <c r="F15" s="87"/>
      <c r="G15" s="117" t="s">
        <v>80</v>
      </c>
      <c r="H15" s="156"/>
      <c r="I15" s="118"/>
      <c r="J15" s="125"/>
      <c r="K15" s="145" t="s">
        <v>81</v>
      </c>
      <c r="L15" s="140" t="s">
        <v>79</v>
      </c>
      <c r="M15" s="144"/>
      <c r="N15" s="125"/>
      <c r="O15" s="25"/>
    </row>
    <row r="16" spans="1:17" ht="14.45" customHeight="1" x14ac:dyDescent="0.25">
      <c r="A16" s="111"/>
      <c r="B16" s="114"/>
      <c r="C16" s="116"/>
      <c r="D16" s="119"/>
      <c r="E16" s="120"/>
      <c r="F16" s="123"/>
      <c r="G16" s="119"/>
      <c r="H16" s="157"/>
      <c r="I16" s="120"/>
      <c r="J16" s="126"/>
      <c r="K16" s="146"/>
      <c r="L16" s="141"/>
      <c r="M16" s="148"/>
      <c r="N16" s="126"/>
      <c r="O16" s="25"/>
      <c r="P16" s="76">
        <v>0.1</v>
      </c>
    </row>
    <row r="17" spans="1:19" ht="27" customHeight="1" x14ac:dyDescent="0.25">
      <c r="A17" s="111"/>
      <c r="B17" s="114"/>
      <c r="C17" s="116"/>
      <c r="D17" s="121"/>
      <c r="E17" s="122"/>
      <c r="F17" s="124"/>
      <c r="G17" s="121"/>
      <c r="H17" s="158"/>
      <c r="I17" s="122"/>
      <c r="J17" s="127"/>
      <c r="K17" s="147"/>
      <c r="L17" s="142"/>
      <c r="M17" s="86"/>
      <c r="N17" s="127"/>
      <c r="O17" s="25"/>
      <c r="P17" s="76"/>
    </row>
    <row r="18" spans="1:19" ht="33" customHeight="1" x14ac:dyDescent="0.25">
      <c r="A18" s="111"/>
      <c r="B18" s="114"/>
      <c r="C18" s="149" t="s">
        <v>72</v>
      </c>
      <c r="D18" s="134" t="s">
        <v>78</v>
      </c>
      <c r="E18" s="144"/>
      <c r="F18" s="87"/>
      <c r="G18" s="134" t="s">
        <v>85</v>
      </c>
      <c r="H18" s="140"/>
      <c r="I18" s="144"/>
      <c r="J18" s="87"/>
      <c r="K18" s="153" t="s">
        <v>82</v>
      </c>
      <c r="L18" s="40" t="s">
        <v>83</v>
      </c>
      <c r="M18" s="51"/>
      <c r="N18" s="80">
        <f>(M18+((M19*M20)/43560))</f>
        <v>0</v>
      </c>
      <c r="O18" s="25"/>
    </row>
    <row r="19" spans="1:19" ht="30.75" customHeight="1" x14ac:dyDescent="0.25">
      <c r="A19" s="111"/>
      <c r="B19" s="114"/>
      <c r="C19" s="150"/>
      <c r="D19" s="136"/>
      <c r="E19" s="148"/>
      <c r="F19" s="88"/>
      <c r="G19" s="136"/>
      <c r="H19" s="141"/>
      <c r="I19" s="148"/>
      <c r="J19" s="88"/>
      <c r="K19" s="154"/>
      <c r="L19" s="41" t="s">
        <v>75</v>
      </c>
      <c r="M19" s="52"/>
      <c r="N19" s="81"/>
      <c r="O19" s="25"/>
    </row>
    <row r="20" spans="1:19" ht="29.25" customHeight="1" x14ac:dyDescent="0.25">
      <c r="A20" s="111"/>
      <c r="B20" s="114"/>
      <c r="C20" s="150"/>
      <c r="D20" s="138"/>
      <c r="E20" s="86"/>
      <c r="F20" s="89"/>
      <c r="G20" s="138"/>
      <c r="H20" s="142"/>
      <c r="I20" s="86"/>
      <c r="J20" s="89"/>
      <c r="K20" s="155"/>
      <c r="L20" s="42" t="s">
        <v>33</v>
      </c>
      <c r="M20" s="53"/>
      <c r="N20" s="82"/>
      <c r="O20" s="25"/>
    </row>
    <row r="21" spans="1:19" ht="13.35" customHeight="1" x14ac:dyDescent="0.25">
      <c r="A21" s="111"/>
      <c r="B21" s="114"/>
      <c r="C21" s="151"/>
      <c r="D21" s="159" t="s">
        <v>88</v>
      </c>
      <c r="E21" s="120"/>
      <c r="F21" s="160"/>
      <c r="G21" s="162" t="s">
        <v>68</v>
      </c>
      <c r="H21" s="162"/>
      <c r="I21" s="163"/>
      <c r="J21" s="164">
        <f>R24+R25</f>
        <v>0</v>
      </c>
      <c r="K21" s="167" t="s">
        <v>84</v>
      </c>
      <c r="L21" s="148" t="s">
        <v>101</v>
      </c>
      <c r="M21" s="44"/>
      <c r="N21" s="170">
        <f>M23*(M25)</f>
        <v>0</v>
      </c>
      <c r="O21" s="25"/>
      <c r="S21" s="14">
        <v>0.1</v>
      </c>
    </row>
    <row r="22" spans="1:19" ht="12.75" customHeight="1" x14ac:dyDescent="0.25">
      <c r="A22" s="111"/>
      <c r="B22" s="114"/>
      <c r="C22" s="151"/>
      <c r="D22" s="159"/>
      <c r="E22" s="120"/>
      <c r="F22" s="160"/>
      <c r="G22" s="163"/>
      <c r="H22" s="163"/>
      <c r="I22" s="163"/>
      <c r="J22" s="165"/>
      <c r="K22" s="168"/>
      <c r="L22" s="137"/>
      <c r="M22" s="45"/>
      <c r="N22" s="170"/>
      <c r="O22" s="25"/>
      <c r="S22" s="14">
        <v>0.2</v>
      </c>
    </row>
    <row r="23" spans="1:19" x14ac:dyDescent="0.25">
      <c r="A23" s="111"/>
      <c r="B23" s="114"/>
      <c r="C23" s="151"/>
      <c r="D23" s="119"/>
      <c r="E23" s="120"/>
      <c r="F23" s="160"/>
      <c r="G23" s="163"/>
      <c r="H23" s="163"/>
      <c r="I23" s="163"/>
      <c r="J23" s="165"/>
      <c r="K23" s="168"/>
      <c r="L23" s="137"/>
      <c r="M23" s="54"/>
      <c r="N23" s="170"/>
      <c r="O23" s="25"/>
      <c r="P23" s="3" t="s">
        <v>4</v>
      </c>
      <c r="Q23" s="3" t="s">
        <v>5</v>
      </c>
      <c r="S23" s="14">
        <v>0.3</v>
      </c>
    </row>
    <row r="24" spans="1:19" ht="15" customHeight="1" x14ac:dyDescent="0.25">
      <c r="A24" s="111"/>
      <c r="B24" s="114"/>
      <c r="C24" s="151"/>
      <c r="D24" s="119"/>
      <c r="E24" s="120"/>
      <c r="F24" s="160"/>
      <c r="G24" s="172" t="s">
        <v>23</v>
      </c>
      <c r="H24" s="173"/>
      <c r="I24" s="1"/>
      <c r="J24" s="165"/>
      <c r="K24" s="168"/>
      <c r="L24" s="137"/>
      <c r="M24" s="46"/>
      <c r="N24" s="170"/>
      <c r="O24" s="25"/>
      <c r="P24" s="4" t="s">
        <v>1</v>
      </c>
      <c r="Q24" s="5" t="s">
        <v>6</v>
      </c>
      <c r="R24" s="19">
        <f>IF($I24=$P23,1,IF($I24=$P24,0.75,IF($I24=$P25,0.5,IF($I24=$P26,0.25))))*($F$21*0.6)</f>
        <v>0</v>
      </c>
      <c r="S24" s="15">
        <v>0.4</v>
      </c>
    </row>
    <row r="25" spans="1:19" ht="15" customHeight="1" x14ac:dyDescent="0.25">
      <c r="A25" s="112"/>
      <c r="B25" s="115"/>
      <c r="C25" s="152"/>
      <c r="D25" s="121"/>
      <c r="E25" s="122"/>
      <c r="F25" s="161"/>
      <c r="G25" s="174" t="s">
        <v>24</v>
      </c>
      <c r="H25" s="175"/>
      <c r="I25" s="10"/>
      <c r="J25" s="166"/>
      <c r="K25" s="169"/>
      <c r="L25" s="47" t="s">
        <v>86</v>
      </c>
      <c r="M25" s="16"/>
      <c r="N25" s="171"/>
      <c r="O25" s="25"/>
      <c r="P25" s="4" t="s">
        <v>2</v>
      </c>
      <c r="Q25" s="5" t="s">
        <v>8</v>
      </c>
      <c r="R25" s="19">
        <f>IF($I25=$Q23,1,IF($I25=$Q24,0.75,IF($I25=$Q25,0.5,IF($I25=$Q26,0.25))))*($F21*0.4)</f>
        <v>0</v>
      </c>
      <c r="S25" s="15">
        <v>0.5</v>
      </c>
    </row>
    <row r="26" spans="1:19" ht="15.6" customHeight="1" x14ac:dyDescent="0.25">
      <c r="A26" s="110">
        <v>412</v>
      </c>
      <c r="B26" s="128" t="s">
        <v>65</v>
      </c>
      <c r="C26" s="129"/>
      <c r="D26" s="134" t="s">
        <v>41</v>
      </c>
      <c r="E26" s="135"/>
      <c r="F26" s="87"/>
      <c r="G26" s="134" t="s">
        <v>42</v>
      </c>
      <c r="H26" s="140"/>
      <c r="I26" s="140"/>
      <c r="J26" s="87"/>
      <c r="K26" s="143" t="s">
        <v>43</v>
      </c>
      <c r="L26" s="140"/>
      <c r="M26" s="144"/>
      <c r="N26" s="125"/>
      <c r="O26" s="25"/>
      <c r="P26" s="5" t="s">
        <v>3</v>
      </c>
      <c r="Q26" s="3" t="s">
        <v>9</v>
      </c>
      <c r="R26" s="2" t="s">
        <v>29</v>
      </c>
      <c r="S26" s="15">
        <v>0.6</v>
      </c>
    </row>
    <row r="27" spans="1:19" ht="28.7" customHeight="1" x14ac:dyDescent="0.25">
      <c r="A27" s="112"/>
      <c r="B27" s="132"/>
      <c r="C27" s="133"/>
      <c r="D27" s="138"/>
      <c r="E27" s="139"/>
      <c r="F27" s="89"/>
      <c r="G27" s="138"/>
      <c r="H27" s="142"/>
      <c r="I27" s="142"/>
      <c r="J27" s="89"/>
      <c r="K27" s="138"/>
      <c r="L27" s="142"/>
      <c r="M27" s="86"/>
      <c r="N27" s="127"/>
      <c r="O27" s="25"/>
      <c r="S27" s="14">
        <v>0.7</v>
      </c>
    </row>
    <row r="28" spans="1:19" ht="15" customHeight="1" x14ac:dyDescent="0.25">
      <c r="A28" s="110">
        <v>600</v>
      </c>
      <c r="B28" s="128" t="s">
        <v>66</v>
      </c>
      <c r="C28" s="129"/>
      <c r="D28" s="134" t="s">
        <v>55</v>
      </c>
      <c r="E28" s="135"/>
      <c r="F28" s="87"/>
      <c r="G28" s="134" t="s">
        <v>58</v>
      </c>
      <c r="H28" s="140"/>
      <c r="I28" s="140"/>
      <c r="J28" s="87"/>
      <c r="K28" s="143" t="s">
        <v>52</v>
      </c>
      <c r="L28" s="140"/>
      <c r="M28" s="144"/>
      <c r="N28" s="125"/>
      <c r="O28" s="25"/>
    </row>
    <row r="29" spans="1:19" ht="27.75" customHeight="1" x14ac:dyDescent="0.25">
      <c r="A29" s="112"/>
      <c r="B29" s="132"/>
      <c r="C29" s="133"/>
      <c r="D29" s="138"/>
      <c r="E29" s="139"/>
      <c r="F29" s="89"/>
      <c r="G29" s="138"/>
      <c r="H29" s="142"/>
      <c r="I29" s="142"/>
      <c r="J29" s="89"/>
      <c r="K29" s="138"/>
      <c r="L29" s="142"/>
      <c r="M29" s="86"/>
      <c r="N29" s="127"/>
      <c r="O29" s="25"/>
    </row>
    <row r="30" spans="1:19" ht="27.75" customHeight="1" x14ac:dyDescent="0.25">
      <c r="A30" s="110">
        <v>638</v>
      </c>
      <c r="B30" s="128" t="s">
        <v>70</v>
      </c>
      <c r="C30" s="129"/>
      <c r="D30" s="134" t="s">
        <v>73</v>
      </c>
      <c r="E30" s="135"/>
      <c r="F30" s="87"/>
      <c r="G30" s="134" t="s">
        <v>90</v>
      </c>
      <c r="H30" s="140"/>
      <c r="I30" s="140"/>
      <c r="J30" s="87"/>
      <c r="K30" s="78" t="s">
        <v>32</v>
      </c>
      <c r="L30" s="79"/>
      <c r="M30" s="55"/>
      <c r="N30" s="80">
        <f>(M30+((M31*M32)/43560))</f>
        <v>0</v>
      </c>
      <c r="O30" s="22"/>
    </row>
    <row r="31" spans="1:19" ht="27.75" customHeight="1" x14ac:dyDescent="0.25">
      <c r="A31" s="111"/>
      <c r="B31" s="130"/>
      <c r="C31" s="131"/>
      <c r="D31" s="136"/>
      <c r="E31" s="137"/>
      <c r="F31" s="88"/>
      <c r="G31" s="136"/>
      <c r="H31" s="141"/>
      <c r="I31" s="141"/>
      <c r="J31" s="88"/>
      <c r="K31" s="83" t="s">
        <v>74</v>
      </c>
      <c r="L31" s="84"/>
      <c r="M31" s="56"/>
      <c r="N31" s="81"/>
      <c r="O31" s="22"/>
    </row>
    <row r="32" spans="1:19" ht="26.25" customHeight="1" x14ac:dyDescent="0.25">
      <c r="A32" s="112"/>
      <c r="B32" s="132"/>
      <c r="C32" s="133"/>
      <c r="D32" s="138"/>
      <c r="E32" s="139"/>
      <c r="F32" s="89"/>
      <c r="G32" s="138"/>
      <c r="H32" s="142"/>
      <c r="I32" s="142"/>
      <c r="J32" s="89"/>
      <c r="K32" s="85" t="s">
        <v>33</v>
      </c>
      <c r="L32" s="86"/>
      <c r="M32" s="57"/>
      <c r="N32" s="82"/>
      <c r="O32" s="22"/>
    </row>
    <row r="33" spans="1:16" ht="16.5" customHeight="1" x14ac:dyDescent="0.25">
      <c r="C33" s="7" t="s">
        <v>11</v>
      </c>
      <c r="D33" s="94" t="s">
        <v>17</v>
      </c>
      <c r="E33" s="95"/>
      <c r="F33" s="60">
        <f>SUM(F5:F32)</f>
        <v>0</v>
      </c>
      <c r="G33" s="96" t="s">
        <v>18</v>
      </c>
      <c r="H33" s="90"/>
      <c r="I33" s="97"/>
      <c r="J33" s="60">
        <f>SUM(J5:J32)</f>
        <v>0</v>
      </c>
      <c r="K33" s="36"/>
      <c r="L33" s="90" t="s">
        <v>31</v>
      </c>
      <c r="M33" s="91"/>
      <c r="N33" s="18">
        <f>SUM(N5:N32)</f>
        <v>0</v>
      </c>
      <c r="O33" s="23"/>
    </row>
    <row r="34" spans="1:16" ht="10.5" customHeight="1" thickBot="1" x14ac:dyDescent="0.3">
      <c r="C34" s="6"/>
      <c r="D34" s="92"/>
      <c r="E34" s="93"/>
      <c r="F34" s="17" t="s">
        <v>10</v>
      </c>
      <c r="G34" s="98"/>
      <c r="H34" s="92"/>
      <c r="I34" s="93"/>
      <c r="J34" s="17" t="s">
        <v>10</v>
      </c>
      <c r="K34" s="24"/>
      <c r="L34" s="92"/>
      <c r="M34" s="93"/>
      <c r="N34" s="17" t="s">
        <v>12</v>
      </c>
      <c r="O34" s="24"/>
      <c r="P34" s="74"/>
    </row>
    <row r="35" spans="1:16" ht="14.25" customHeight="1" x14ac:dyDescent="0.25">
      <c r="A35" s="69"/>
      <c r="B35" s="33"/>
      <c r="C35" s="50"/>
      <c r="D35" s="104" t="s">
        <v>119</v>
      </c>
      <c r="E35" s="105"/>
      <c r="F35" s="64" t="e">
        <f>F33/N33</f>
        <v>#DIV/0!</v>
      </c>
      <c r="G35" s="104" t="s">
        <v>118</v>
      </c>
      <c r="H35" s="105"/>
      <c r="I35" s="105"/>
      <c r="J35" s="64" t="e">
        <f>J33/N33</f>
        <v>#DIV/0!</v>
      </c>
      <c r="K35" s="49"/>
      <c r="L35" s="106" t="s">
        <v>27</v>
      </c>
      <c r="M35" s="107"/>
      <c r="N35" s="39">
        <f>F33-J33</f>
        <v>0</v>
      </c>
      <c r="O35" s="23"/>
    </row>
    <row r="36" spans="1:16" ht="12.75" customHeight="1" thickBot="1" x14ac:dyDescent="0.3">
      <c r="A36" s="69"/>
      <c r="B36" s="33"/>
      <c r="C36" s="75"/>
      <c r="D36" s="105"/>
      <c r="E36" s="105"/>
      <c r="F36" s="68" t="s">
        <v>120</v>
      </c>
      <c r="G36" s="105"/>
      <c r="H36" s="105"/>
      <c r="I36" s="105"/>
      <c r="J36" s="68" t="s">
        <v>120</v>
      </c>
      <c r="K36" s="67"/>
      <c r="L36" s="108"/>
      <c r="M36" s="109"/>
      <c r="N36" s="38" t="s">
        <v>10</v>
      </c>
      <c r="O36" s="23"/>
    </row>
    <row r="37" spans="1:16" ht="44.25" customHeight="1" x14ac:dyDescent="0.25">
      <c r="A37" s="99" t="s">
        <v>48</v>
      </c>
      <c r="B37" s="100"/>
      <c r="C37" s="101"/>
      <c r="D37" s="102"/>
      <c r="E37" s="34" t="s">
        <v>45</v>
      </c>
      <c r="F37" s="102"/>
      <c r="G37" s="102"/>
      <c r="H37" s="34" t="s">
        <v>46</v>
      </c>
      <c r="I37" s="103"/>
      <c r="J37" s="102"/>
      <c r="K37" s="102"/>
      <c r="L37" s="6"/>
      <c r="M37" s="6"/>
      <c r="N37" s="37"/>
      <c r="O37" s="24"/>
    </row>
  </sheetData>
  <sheetProtection algorithmName="SHA-512" hashValue="esLv58WwW1r7tmoDgsLbBRIqQaKVCGW7UVEGOpNLnAZTYaYgXg6fWHDYsZidPqBUfDjkqkaE1IV0Ld9/8xhNog==" saltValue="/8JDGuvQWyMMABy+zO+9aw==" spinCount="100000" sheet="1" objects="1" scenarios="1" selectLockedCells="1"/>
  <mergeCells count="101">
    <mergeCell ref="A1:J3"/>
    <mergeCell ref="L1:N1"/>
    <mergeCell ref="L3:N3"/>
    <mergeCell ref="B4:C4"/>
    <mergeCell ref="D4:E4"/>
    <mergeCell ref="G4:I4"/>
    <mergeCell ref="K4:M4"/>
    <mergeCell ref="K5:M7"/>
    <mergeCell ref="N5:N7"/>
    <mergeCell ref="A8:A9"/>
    <mergeCell ref="B8:C9"/>
    <mergeCell ref="D8:E9"/>
    <mergeCell ref="F8:F9"/>
    <mergeCell ref="G8:I9"/>
    <mergeCell ref="J8:J9"/>
    <mergeCell ref="K8:M9"/>
    <mergeCell ref="N8:N9"/>
    <mergeCell ref="A5:A7"/>
    <mergeCell ref="B5:C7"/>
    <mergeCell ref="D5:E7"/>
    <mergeCell ref="F5:F7"/>
    <mergeCell ref="G5:I7"/>
    <mergeCell ref="J5:J7"/>
    <mergeCell ref="K10:M11"/>
    <mergeCell ref="N10:N11"/>
    <mergeCell ref="A12:A14"/>
    <mergeCell ref="B12:C14"/>
    <mergeCell ref="D12:E14"/>
    <mergeCell ref="F12:F14"/>
    <mergeCell ref="G12:I14"/>
    <mergeCell ref="J12:J14"/>
    <mergeCell ref="K12:M14"/>
    <mergeCell ref="N12:N14"/>
    <mergeCell ref="A10:A11"/>
    <mergeCell ref="B10:C11"/>
    <mergeCell ref="D10:E11"/>
    <mergeCell ref="F10:F11"/>
    <mergeCell ref="G10:I11"/>
    <mergeCell ref="J10:J11"/>
    <mergeCell ref="K15:K17"/>
    <mergeCell ref="L15:M17"/>
    <mergeCell ref="N15:N17"/>
    <mergeCell ref="C18:C25"/>
    <mergeCell ref="D18:E20"/>
    <mergeCell ref="F18:F20"/>
    <mergeCell ref="G18:I20"/>
    <mergeCell ref="J18:J20"/>
    <mergeCell ref="K18:K20"/>
    <mergeCell ref="G15:I17"/>
    <mergeCell ref="N18:N20"/>
    <mergeCell ref="D21:E25"/>
    <mergeCell ref="F21:F25"/>
    <mergeCell ref="G21:I23"/>
    <mergeCell ref="J21:J25"/>
    <mergeCell ref="K21:K25"/>
    <mergeCell ref="L21:L24"/>
    <mergeCell ref="N21:N25"/>
    <mergeCell ref="G24:H24"/>
    <mergeCell ref="G25:H25"/>
    <mergeCell ref="K26:M27"/>
    <mergeCell ref="N26:N27"/>
    <mergeCell ref="A28:A29"/>
    <mergeCell ref="B28:C29"/>
    <mergeCell ref="D28:E29"/>
    <mergeCell ref="F28:F29"/>
    <mergeCell ref="G28:I29"/>
    <mergeCell ref="J28:J29"/>
    <mergeCell ref="K28:M29"/>
    <mergeCell ref="N28:N29"/>
    <mergeCell ref="A26:A27"/>
    <mergeCell ref="B26:C27"/>
    <mergeCell ref="D26:E27"/>
    <mergeCell ref="F26:F27"/>
    <mergeCell ref="G26:I27"/>
    <mergeCell ref="J26:J27"/>
    <mergeCell ref="A15:A25"/>
    <mergeCell ref="B15:B25"/>
    <mergeCell ref="C15:C17"/>
    <mergeCell ref="D15:E17"/>
    <mergeCell ref="F15:F17"/>
    <mergeCell ref="J15:J17"/>
    <mergeCell ref="A30:A32"/>
    <mergeCell ref="B30:C32"/>
    <mergeCell ref="D30:E32"/>
    <mergeCell ref="F30:F32"/>
    <mergeCell ref="G30:I32"/>
    <mergeCell ref="K30:L30"/>
    <mergeCell ref="N30:N32"/>
    <mergeCell ref="K31:L31"/>
    <mergeCell ref="K32:L32"/>
    <mergeCell ref="J30:J32"/>
    <mergeCell ref="L33:M34"/>
    <mergeCell ref="D33:E34"/>
    <mergeCell ref="G33:I34"/>
    <mergeCell ref="A37:B37"/>
    <mergeCell ref="C37:D37"/>
    <mergeCell ref="F37:G37"/>
    <mergeCell ref="I37:K37"/>
    <mergeCell ref="D35:E36"/>
    <mergeCell ref="G35:I36"/>
    <mergeCell ref="L35:M36"/>
  </mergeCells>
  <dataValidations count="4">
    <dataValidation type="list" showInputMessage="1" showErrorMessage="1" sqref="M25" xr:uid="{D2FFA998-8F97-447A-8A53-29998E73E9A5}">
      <formula1>$S$21:$S$27</formula1>
    </dataValidation>
    <dataValidation type="list" showInputMessage="1" showErrorMessage="1" sqref="I25" xr:uid="{D2277097-5B68-4907-90E7-1A96B535836D}">
      <formula1>gully_height</formula1>
    </dataValidation>
    <dataValidation type="list" showInputMessage="1" showErrorMessage="1" sqref="I24" xr:uid="{2F119820-E183-4912-B413-8AFD9AC953EB}">
      <formula1>bank_height</formula1>
    </dataValidation>
    <dataValidation type="list" showInputMessage="1" showErrorMessage="1" sqref="J15:J17" xr:uid="{262D0A79-788B-429D-8E0D-193131341C7C}">
      <formula1>$P$16</formula1>
    </dataValidation>
  </dataValidations>
  <pageMargins left="0.9" right="0.4" top="0.55000000000000004" bottom="0.3" header="0.4" footer="0.3"/>
  <pageSetup paperSize="3"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8"/>
  <sheetViews>
    <sheetView zoomScaleNormal="100" workbookViewId="0">
      <selection activeCell="N8" sqref="N8"/>
    </sheetView>
  </sheetViews>
  <sheetFormatPr defaultRowHeight="15" x14ac:dyDescent="0.25"/>
  <cols>
    <col min="1" max="1" width="2.7109375" customWidth="1"/>
    <col min="9" max="9" width="23.140625" customWidth="1"/>
    <col min="10" max="10" width="11.7109375" customWidth="1"/>
    <col min="11" max="11" width="6.42578125" customWidth="1"/>
  </cols>
  <sheetData>
    <row r="1" spans="1:11" ht="21" customHeight="1" x14ac:dyDescent="0.4">
      <c r="A1" s="216" t="s">
        <v>115</v>
      </c>
      <c r="B1" s="216"/>
      <c r="C1" s="216"/>
      <c r="D1" s="216"/>
      <c r="E1" s="216"/>
      <c r="F1" s="216"/>
      <c r="G1" s="216"/>
      <c r="H1" s="216"/>
      <c r="I1" s="216"/>
      <c r="J1" s="216"/>
      <c r="K1" s="13"/>
    </row>
    <row r="2" spans="1:11" ht="28.5" customHeight="1" x14ac:dyDescent="0.25">
      <c r="A2" s="221" t="s">
        <v>113</v>
      </c>
      <c r="B2" s="221"/>
      <c r="C2" s="221"/>
      <c r="D2" s="221"/>
      <c r="E2" s="221"/>
      <c r="F2" s="221"/>
      <c r="G2" s="221"/>
      <c r="H2" s="221"/>
      <c r="I2" s="221"/>
      <c r="J2" s="221"/>
      <c r="K2" s="13"/>
    </row>
    <row r="3" spans="1:11" ht="25.5" customHeight="1" x14ac:dyDescent="0.25">
      <c r="A3" s="218" t="s">
        <v>116</v>
      </c>
      <c r="B3" s="218"/>
      <c r="C3" s="218"/>
      <c r="D3" s="218"/>
      <c r="E3" s="218"/>
      <c r="F3" s="218"/>
      <c r="G3" s="218"/>
      <c r="H3" s="218"/>
      <c r="I3" s="218"/>
      <c r="J3" s="218"/>
      <c r="K3" s="29"/>
    </row>
    <row r="4" spans="1:11" ht="33.75" customHeight="1" x14ac:dyDescent="0.25">
      <c r="A4" s="217" t="s">
        <v>117</v>
      </c>
      <c r="B4" s="218"/>
      <c r="C4" s="218"/>
      <c r="D4" s="218"/>
      <c r="E4" s="218"/>
      <c r="F4" s="218"/>
      <c r="G4" s="218"/>
      <c r="H4" s="218"/>
      <c r="I4" s="218"/>
      <c r="J4" s="218"/>
    </row>
    <row r="5" spans="1:11" ht="42.75" customHeight="1" x14ac:dyDescent="0.25">
      <c r="A5" s="43" t="s">
        <v>99</v>
      </c>
      <c r="B5" s="217" t="s">
        <v>109</v>
      </c>
      <c r="C5" s="218"/>
      <c r="D5" s="218"/>
      <c r="E5" s="218"/>
      <c r="F5" s="218"/>
      <c r="G5" s="218"/>
      <c r="H5" s="218"/>
      <c r="I5" s="218"/>
      <c r="J5" s="218"/>
    </row>
    <row r="6" spans="1:11" ht="30.75" customHeight="1" x14ac:dyDescent="0.25">
      <c r="A6" s="222" t="s">
        <v>102</v>
      </c>
      <c r="B6" s="222"/>
      <c r="C6" s="222"/>
      <c r="D6" s="222"/>
      <c r="E6" s="222"/>
      <c r="F6" s="222"/>
      <c r="G6" s="222"/>
      <c r="H6" s="222"/>
      <c r="I6" s="222"/>
      <c r="J6" s="222"/>
    </row>
    <row r="7" spans="1:11" ht="21" customHeight="1" x14ac:dyDescent="0.25">
      <c r="A7" s="29"/>
      <c r="B7" s="218" t="s">
        <v>105</v>
      </c>
      <c r="C7" s="218"/>
      <c r="D7" s="218"/>
      <c r="E7" s="218"/>
      <c r="F7" s="218"/>
      <c r="G7" s="218"/>
      <c r="H7" s="218"/>
      <c r="I7" s="218"/>
      <c r="J7" s="218"/>
    </row>
    <row r="8" spans="1:11" ht="20.25" customHeight="1" x14ac:dyDescent="0.25">
      <c r="A8" s="29"/>
      <c r="B8" s="218" t="s">
        <v>128</v>
      </c>
      <c r="C8" s="218"/>
      <c r="D8" s="218"/>
      <c r="E8" s="218"/>
      <c r="F8" s="218"/>
      <c r="G8" s="218"/>
      <c r="H8" s="218"/>
      <c r="I8" s="218"/>
      <c r="J8" s="218"/>
    </row>
    <row r="9" spans="1:11" ht="21" customHeight="1" x14ac:dyDescent="0.25">
      <c r="A9" s="29"/>
      <c r="B9" s="218" t="s">
        <v>91</v>
      </c>
      <c r="C9" s="218"/>
      <c r="D9" s="218"/>
      <c r="E9" s="218"/>
      <c r="F9" s="218"/>
      <c r="G9" s="218"/>
      <c r="H9" s="218"/>
      <c r="I9" s="218"/>
      <c r="J9" s="218"/>
    </row>
    <row r="10" spans="1:11" ht="30" customHeight="1" x14ac:dyDescent="0.25">
      <c r="A10" s="217" t="s">
        <v>103</v>
      </c>
      <c r="B10" s="217"/>
      <c r="C10" s="217"/>
      <c r="D10" s="217"/>
      <c r="E10" s="217"/>
      <c r="F10" s="217"/>
      <c r="G10" s="217"/>
      <c r="H10" s="217"/>
      <c r="I10" s="218"/>
      <c r="J10" s="218"/>
    </row>
    <row r="11" spans="1:11" ht="21.75" customHeight="1" x14ac:dyDescent="0.25">
      <c r="A11" s="35"/>
      <c r="B11" s="218" t="s">
        <v>106</v>
      </c>
      <c r="C11" s="218"/>
      <c r="D11" s="218"/>
      <c r="E11" s="218"/>
      <c r="F11" s="218"/>
      <c r="G11" s="218"/>
      <c r="H11" s="218"/>
      <c r="I11" s="218"/>
      <c r="J11" s="218"/>
    </row>
    <row r="12" spans="1:11" ht="35.25" customHeight="1" x14ac:dyDescent="0.25">
      <c r="A12" s="35"/>
      <c r="B12" s="218" t="s">
        <v>92</v>
      </c>
      <c r="C12" s="218"/>
      <c r="D12" s="218"/>
      <c r="E12" s="218"/>
      <c r="F12" s="218"/>
      <c r="G12" s="218"/>
      <c r="H12" s="218"/>
      <c r="I12" s="218"/>
      <c r="J12" s="218"/>
    </row>
    <row r="13" spans="1:11" ht="21.75" customHeight="1" x14ac:dyDescent="0.25">
      <c r="A13" s="35"/>
      <c r="B13" s="218" t="s">
        <v>93</v>
      </c>
      <c r="C13" s="218"/>
      <c r="D13" s="218"/>
      <c r="E13" s="218"/>
      <c r="F13" s="218"/>
      <c r="G13" s="218"/>
      <c r="H13" s="218"/>
      <c r="I13" s="218"/>
      <c r="J13" s="218"/>
    </row>
    <row r="14" spans="1:11" ht="34.5" customHeight="1" x14ac:dyDescent="0.25">
      <c r="A14" s="29"/>
      <c r="B14" s="219" t="s">
        <v>110</v>
      </c>
      <c r="C14" s="218"/>
      <c r="D14" s="218"/>
      <c r="E14" s="218"/>
      <c r="F14" s="218"/>
      <c r="G14" s="218"/>
      <c r="H14" s="218"/>
      <c r="I14" s="218"/>
      <c r="J14" s="218"/>
    </row>
    <row r="15" spans="1:11" ht="83.25" customHeight="1" x14ac:dyDescent="0.25">
      <c r="B15" s="218" t="s">
        <v>107</v>
      </c>
      <c r="C15" s="218"/>
      <c r="D15" s="218"/>
      <c r="E15" s="218"/>
      <c r="F15" s="218"/>
      <c r="G15" s="218"/>
      <c r="H15" s="218"/>
      <c r="I15" s="218"/>
      <c r="J15" s="218"/>
    </row>
    <row r="16" spans="1:11" ht="36.75" customHeight="1" x14ac:dyDescent="0.25">
      <c r="B16" s="218" t="s">
        <v>104</v>
      </c>
      <c r="C16" s="218"/>
      <c r="D16" s="218"/>
      <c r="E16" s="218"/>
      <c r="F16" s="218"/>
      <c r="G16" s="218"/>
      <c r="H16" s="218"/>
      <c r="I16" s="218"/>
      <c r="J16" s="218"/>
    </row>
    <row r="17" spans="1:10" ht="66.75" customHeight="1" x14ac:dyDescent="0.25">
      <c r="B17" s="218" t="s">
        <v>108</v>
      </c>
      <c r="C17" s="218"/>
      <c r="D17" s="218"/>
      <c r="E17" s="218"/>
      <c r="F17" s="218"/>
      <c r="G17" s="218"/>
      <c r="H17" s="218"/>
      <c r="I17" s="218"/>
      <c r="J17" s="218"/>
    </row>
    <row r="18" spans="1:10" ht="27" customHeight="1" x14ac:dyDescent="0.25">
      <c r="A18" s="220" t="s">
        <v>94</v>
      </c>
      <c r="B18" s="220"/>
      <c r="C18" s="220"/>
      <c r="D18" s="220"/>
      <c r="E18" s="220"/>
      <c r="F18" s="220"/>
      <c r="G18" s="220"/>
      <c r="H18" s="220"/>
      <c r="I18" s="220"/>
      <c r="J18" s="220"/>
    </row>
    <row r="19" spans="1:10" ht="33.75" customHeight="1" x14ac:dyDescent="0.25">
      <c r="B19" s="218" t="s">
        <v>97</v>
      </c>
      <c r="C19" s="218"/>
      <c r="D19" s="218"/>
      <c r="E19" s="218"/>
      <c r="F19" s="218"/>
      <c r="G19" s="218"/>
      <c r="H19" s="218"/>
      <c r="I19" s="218"/>
      <c r="J19" s="218"/>
    </row>
    <row r="20" spans="1:10" ht="27" customHeight="1" x14ac:dyDescent="0.25">
      <c r="A20" s="220" t="s">
        <v>95</v>
      </c>
      <c r="B20" s="220"/>
      <c r="C20" s="220"/>
      <c r="D20" s="220"/>
      <c r="E20" s="220"/>
      <c r="F20" s="220"/>
      <c r="G20" s="220"/>
      <c r="H20" s="220"/>
      <c r="I20" s="220"/>
      <c r="J20" s="220"/>
    </row>
    <row r="21" spans="1:10" ht="32.25" customHeight="1" x14ac:dyDescent="0.25">
      <c r="B21" s="218" t="s">
        <v>98</v>
      </c>
      <c r="C21" s="218"/>
      <c r="D21" s="218"/>
      <c r="E21" s="218"/>
      <c r="F21" s="218"/>
      <c r="G21" s="218"/>
      <c r="H21" s="218"/>
      <c r="I21" s="218"/>
      <c r="J21" s="218"/>
    </row>
    <row r="22" spans="1:10" ht="30" customHeight="1" x14ac:dyDescent="0.25">
      <c r="A22" s="220" t="s">
        <v>96</v>
      </c>
      <c r="B22" s="220"/>
      <c r="C22" s="220"/>
      <c r="D22" s="220"/>
      <c r="E22" s="220"/>
      <c r="F22" s="220"/>
      <c r="G22" s="220"/>
      <c r="H22" s="220"/>
      <c r="I22" s="220"/>
      <c r="J22" s="220"/>
    </row>
    <row r="23" spans="1:10" ht="47.25" customHeight="1" x14ac:dyDescent="0.25">
      <c r="B23" s="218" t="s">
        <v>100</v>
      </c>
      <c r="C23" s="220"/>
      <c r="D23" s="220"/>
      <c r="E23" s="220"/>
      <c r="F23" s="220"/>
      <c r="G23" s="220"/>
      <c r="H23" s="220"/>
      <c r="I23" s="220"/>
      <c r="J23" s="220"/>
    </row>
    <row r="24" spans="1:10" ht="67.5" customHeight="1" x14ac:dyDescent="0.25">
      <c r="B24" s="217" t="s">
        <v>111</v>
      </c>
      <c r="C24" s="217"/>
      <c r="D24" s="217"/>
      <c r="E24" s="217"/>
      <c r="F24" s="217"/>
      <c r="G24" s="217"/>
      <c r="H24" s="217"/>
      <c r="I24" s="217"/>
      <c r="J24" s="217"/>
    </row>
    <row r="25" spans="1:10" ht="20.100000000000001" customHeight="1" x14ac:dyDescent="0.25"/>
    <row r="26" spans="1:10" ht="20.100000000000001" customHeight="1" x14ac:dyDescent="0.25"/>
    <row r="27" spans="1:10" ht="20.100000000000001" customHeight="1" x14ac:dyDescent="0.25"/>
    <row r="28" spans="1:10" ht="20.100000000000001" customHeight="1" x14ac:dyDescent="0.25"/>
    <row r="29" spans="1:10" ht="20.100000000000001" customHeight="1" x14ac:dyDescent="0.25"/>
    <row r="30" spans="1:10" ht="20.100000000000001" customHeight="1" x14ac:dyDescent="0.25"/>
    <row r="31" spans="1:10" ht="20.100000000000001" customHeight="1" x14ac:dyDescent="0.25"/>
    <row r="32" spans="1:10"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row r="42" ht="20.100000000000001" customHeight="1" x14ac:dyDescent="0.25"/>
    <row r="43" ht="20.100000000000001" customHeight="1" x14ac:dyDescent="0.25"/>
    <row r="44" ht="20.100000000000001" customHeight="1" x14ac:dyDescent="0.25"/>
    <row r="45" ht="20.100000000000001" customHeight="1" x14ac:dyDescent="0.25"/>
    <row r="46" ht="20.100000000000001" customHeight="1" x14ac:dyDescent="0.25"/>
    <row r="47" ht="20.100000000000001" customHeight="1" x14ac:dyDescent="0.25"/>
    <row r="48" ht="20.100000000000001" customHeight="1" x14ac:dyDescent="0.25"/>
    <row r="49" ht="20.100000000000001" customHeight="1" x14ac:dyDescent="0.25"/>
    <row r="50" ht="20.100000000000001" customHeight="1" x14ac:dyDescent="0.25"/>
    <row r="51" ht="20.100000000000001" customHeight="1" x14ac:dyDescent="0.25"/>
    <row r="52" ht="20.100000000000001" customHeight="1" x14ac:dyDescent="0.25"/>
    <row r="53" ht="20.100000000000001" customHeight="1" x14ac:dyDescent="0.25"/>
    <row r="54" ht="20.100000000000001" customHeight="1" x14ac:dyDescent="0.25"/>
    <row r="55" ht="20.100000000000001" customHeight="1" x14ac:dyDescent="0.25"/>
    <row r="56" ht="20.100000000000001" customHeight="1" x14ac:dyDescent="0.25"/>
    <row r="57" ht="20.100000000000001" customHeight="1" x14ac:dyDescent="0.25"/>
    <row r="58" ht="20.100000000000001" customHeight="1" x14ac:dyDescent="0.25"/>
  </sheetData>
  <sheetProtection algorithmName="SHA-512" hashValue="8dUSiTu3NKMptpf5X3i+s69UPjJ3dMUclO4ZCRMw8CGMoRigvKcwkyJY8nwisEiMFbFz3SMDsJ5dP0W702MM3w==" saltValue="2EW03eLEvm5eeuNAf4voZA==" spinCount="100000" sheet="1" selectLockedCells="1" selectUnlockedCells="1"/>
  <mergeCells count="24">
    <mergeCell ref="A22:J22"/>
    <mergeCell ref="A3:J3"/>
    <mergeCell ref="A4:J4"/>
    <mergeCell ref="A2:J2"/>
    <mergeCell ref="B5:J5"/>
    <mergeCell ref="B8:J8"/>
    <mergeCell ref="B7:J7"/>
    <mergeCell ref="A6:J6"/>
    <mergeCell ref="A1:J1"/>
    <mergeCell ref="B24:J24"/>
    <mergeCell ref="B16:J16"/>
    <mergeCell ref="B17:J17"/>
    <mergeCell ref="B14:J14"/>
    <mergeCell ref="B9:J9"/>
    <mergeCell ref="B15:J15"/>
    <mergeCell ref="B19:J19"/>
    <mergeCell ref="B21:J21"/>
    <mergeCell ref="B23:J23"/>
    <mergeCell ref="A10:J10"/>
    <mergeCell ref="A18:J18"/>
    <mergeCell ref="A20:J20"/>
    <mergeCell ref="B11:J11"/>
    <mergeCell ref="B12:J12"/>
    <mergeCell ref="B13:J13"/>
  </mergeCells>
  <pageMargins left="0.3" right="0.2"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9:P47"/>
  <sheetViews>
    <sheetView zoomScaleNormal="100" workbookViewId="0">
      <selection activeCell="C46" sqref="B41:C46"/>
    </sheetView>
  </sheetViews>
  <sheetFormatPr defaultRowHeight="15" x14ac:dyDescent="0.25"/>
  <cols>
    <col min="1" max="1" width="6.140625" customWidth="1"/>
    <col min="9" max="9" width="9.7109375" customWidth="1"/>
    <col min="10" max="10" width="13.42578125" customWidth="1"/>
    <col min="11" max="11" width="8.42578125" customWidth="1"/>
    <col min="13" max="13" width="8.42578125" customWidth="1"/>
    <col min="15" max="15" width="6" customWidth="1"/>
    <col min="20" max="20" width="16.7109375" customWidth="1"/>
  </cols>
  <sheetData>
    <row r="19" spans="2:14" x14ac:dyDescent="0.25">
      <c r="L19" s="26" t="s">
        <v>38</v>
      </c>
      <c r="N19" s="26" t="s">
        <v>37</v>
      </c>
    </row>
    <row r="20" spans="2:14" x14ac:dyDescent="0.25">
      <c r="B20" s="26" t="s">
        <v>87</v>
      </c>
      <c r="L20" s="26"/>
      <c r="N20" s="26" t="s">
        <v>34</v>
      </c>
    </row>
    <row r="21" spans="2:14" x14ac:dyDescent="0.25">
      <c r="F21" s="26" t="s">
        <v>89</v>
      </c>
    </row>
    <row r="34" spans="2:16" ht="6.75" customHeight="1" x14ac:dyDescent="0.25"/>
    <row r="35" spans="2:16" x14ac:dyDescent="0.25">
      <c r="G35" s="26"/>
    </row>
    <row r="42" spans="2:16" x14ac:dyDescent="0.25">
      <c r="K42" s="28" t="s">
        <v>35</v>
      </c>
      <c r="P42" s="26"/>
    </row>
    <row r="43" spans="2:16" x14ac:dyDescent="0.25">
      <c r="L43" t="s">
        <v>36</v>
      </c>
      <c r="N43" s="223"/>
      <c r="O43" s="223"/>
      <c r="P43" s="26" t="s">
        <v>39</v>
      </c>
    </row>
    <row r="44" spans="2:16" x14ac:dyDescent="0.25">
      <c r="P44" s="26" t="s">
        <v>40</v>
      </c>
    </row>
    <row r="45" spans="2:16" x14ac:dyDescent="0.25">
      <c r="B45" s="26"/>
    </row>
    <row r="46" spans="2:16" x14ac:dyDescent="0.25">
      <c r="B46" s="26" t="s">
        <v>51</v>
      </c>
    </row>
    <row r="47" spans="2:16" x14ac:dyDescent="0.25">
      <c r="E47" t="s">
        <v>59</v>
      </c>
    </row>
  </sheetData>
  <sheetProtection algorithmName="SHA-512" hashValue="jAy43mAb0RnDQ4bSsy9mj5f1SnpG6OVV2R7tonv33rZMLcrGRQZbZoJXjoswbuwFWKIpe/UhhUlQyRFHPRIEzw==" saltValue="Fv/QBYL98o1ZLpHaIjI0pw==" spinCount="100000" sheet="1" objects="1" scenarios="1" selectLockedCells="1" selectUnlockedCells="1"/>
  <mergeCells count="1">
    <mergeCell ref="N43:O43"/>
  </mergeCells>
  <pageMargins left="0.45" right="0.45" top="0.5" bottom="0.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showGridLines="0" zoomScaleNormal="100" workbookViewId="0">
      <selection activeCell="F5" sqref="F5:F7"/>
    </sheetView>
  </sheetViews>
  <sheetFormatPr defaultColWidth="8.85546875" defaultRowHeight="15" x14ac:dyDescent="0.25"/>
  <cols>
    <col min="1" max="1" width="4.42578125" style="2" customWidth="1"/>
    <col min="2" max="2" width="6.28515625" style="2" customWidth="1"/>
    <col min="3" max="3" width="22.7109375" style="2" customWidth="1"/>
    <col min="4" max="4" width="17.28515625" style="2" customWidth="1"/>
    <col min="5" max="5" width="17.7109375" style="2" customWidth="1"/>
    <col min="6" max="6" width="7.7109375" style="2" customWidth="1"/>
    <col min="7" max="7" width="18.7109375" style="2" customWidth="1"/>
    <col min="8" max="8" width="9.140625" style="2" customWidth="1"/>
    <col min="9" max="9" width="5.140625" style="2" customWidth="1"/>
    <col min="10" max="10" width="7.7109375" style="2" customWidth="1"/>
    <col min="11" max="11" width="3.28515625" style="2" customWidth="1"/>
    <col min="12" max="12" width="25.7109375" style="2" customWidth="1"/>
    <col min="13" max="13" width="4.28515625" style="2" customWidth="1"/>
    <col min="14" max="14" width="7.7109375" style="2" customWidth="1"/>
    <col min="15" max="15" width="10.7109375" style="2" customWidth="1"/>
    <col min="16" max="17" width="6.7109375" style="2" customWidth="1"/>
    <col min="18" max="18" width="4.7109375" style="2" customWidth="1"/>
    <col min="19" max="19" width="6.7109375" style="2" customWidth="1"/>
    <col min="20" max="20" width="8.85546875" style="2" customWidth="1"/>
    <col min="21" max="16384" width="8.85546875" style="2"/>
  </cols>
  <sheetData>
    <row r="1" spans="1:17" ht="14.25" customHeight="1" x14ac:dyDescent="0.25">
      <c r="A1" s="196" t="s">
        <v>112</v>
      </c>
      <c r="B1" s="196"/>
      <c r="C1" s="196"/>
      <c r="D1" s="196"/>
      <c r="E1" s="196"/>
      <c r="F1" s="196"/>
      <c r="G1" s="196"/>
      <c r="H1" s="196"/>
      <c r="I1" s="196"/>
      <c r="J1" s="196"/>
      <c r="K1" s="70"/>
      <c r="L1" s="198" t="s">
        <v>124</v>
      </c>
      <c r="M1" s="199"/>
      <c r="N1" s="199"/>
      <c r="O1" s="73"/>
    </row>
    <row r="2" spans="1:17" ht="10.5" customHeight="1" x14ac:dyDescent="0.25">
      <c r="A2" s="196"/>
      <c r="B2" s="196"/>
      <c r="C2" s="196"/>
      <c r="D2" s="196"/>
      <c r="E2" s="196"/>
      <c r="F2" s="196"/>
      <c r="G2" s="196"/>
      <c r="H2" s="196"/>
      <c r="I2" s="196"/>
      <c r="J2" s="196"/>
      <c r="K2" s="70"/>
      <c r="L2" s="72"/>
      <c r="M2" s="73"/>
      <c r="N2" s="61" t="s">
        <v>28</v>
      </c>
      <c r="O2" s="73"/>
    </row>
    <row r="3" spans="1:17" ht="16.5" customHeight="1" x14ac:dyDescent="0.25">
      <c r="A3" s="197"/>
      <c r="B3" s="197"/>
      <c r="C3" s="197"/>
      <c r="D3" s="197"/>
      <c r="E3" s="197"/>
      <c r="F3" s="197"/>
      <c r="G3" s="197"/>
      <c r="H3" s="197"/>
      <c r="I3" s="197"/>
      <c r="J3" s="197"/>
      <c r="K3" s="71"/>
      <c r="L3" s="200"/>
      <c r="M3" s="200"/>
      <c r="N3" s="200"/>
      <c r="O3" s="20"/>
    </row>
    <row r="4" spans="1:17" ht="22.7" customHeight="1" x14ac:dyDescent="0.25">
      <c r="A4" s="8" t="s">
        <v>26</v>
      </c>
      <c r="B4" s="201" t="s">
        <v>7</v>
      </c>
      <c r="C4" s="202"/>
      <c r="D4" s="203" t="s">
        <v>13</v>
      </c>
      <c r="E4" s="204"/>
      <c r="F4" s="11" t="s">
        <v>0</v>
      </c>
      <c r="G4" s="205" t="s">
        <v>14</v>
      </c>
      <c r="H4" s="205"/>
      <c r="I4" s="206"/>
      <c r="J4" s="11" t="s">
        <v>0</v>
      </c>
      <c r="K4" s="201" t="s">
        <v>30</v>
      </c>
      <c r="L4" s="207"/>
      <c r="M4" s="207"/>
      <c r="N4" s="12" t="s">
        <v>25</v>
      </c>
      <c r="O4" s="21"/>
    </row>
    <row r="5" spans="1:17" ht="15.6" customHeight="1" x14ac:dyDescent="0.25">
      <c r="A5" s="110">
        <v>329</v>
      </c>
      <c r="B5" s="128" t="s">
        <v>69</v>
      </c>
      <c r="C5" s="129"/>
      <c r="D5" s="134" t="s">
        <v>21</v>
      </c>
      <c r="E5" s="135"/>
      <c r="F5" s="234"/>
      <c r="G5" s="134" t="s">
        <v>22</v>
      </c>
      <c r="H5" s="140"/>
      <c r="I5" s="144"/>
      <c r="J5" s="234"/>
      <c r="K5" s="176" t="s">
        <v>19</v>
      </c>
      <c r="L5" s="208"/>
      <c r="M5" s="209"/>
      <c r="N5" s="182"/>
      <c r="O5" s="27"/>
    </row>
    <row r="6" spans="1:17" ht="15.6" customHeight="1" x14ac:dyDescent="0.25">
      <c r="A6" s="184"/>
      <c r="B6" s="130"/>
      <c r="C6" s="131"/>
      <c r="D6" s="136"/>
      <c r="E6" s="137"/>
      <c r="F6" s="232"/>
      <c r="G6" s="136"/>
      <c r="H6" s="141"/>
      <c r="I6" s="148"/>
      <c r="J6" s="232"/>
      <c r="K6" s="210"/>
      <c r="L6" s="211"/>
      <c r="M6" s="212"/>
      <c r="N6" s="188"/>
      <c r="O6" s="27"/>
    </row>
    <row r="7" spans="1:17" ht="12.75" customHeight="1" x14ac:dyDescent="0.25">
      <c r="A7" s="185"/>
      <c r="B7" s="132"/>
      <c r="C7" s="133"/>
      <c r="D7" s="138"/>
      <c r="E7" s="139"/>
      <c r="F7" s="233"/>
      <c r="G7" s="138"/>
      <c r="H7" s="142"/>
      <c r="I7" s="86"/>
      <c r="J7" s="233"/>
      <c r="K7" s="213"/>
      <c r="L7" s="214"/>
      <c r="M7" s="215"/>
      <c r="N7" s="183"/>
      <c r="O7" s="27"/>
      <c r="Q7" s="9"/>
    </row>
    <row r="8" spans="1:17" ht="15.6" customHeight="1" x14ac:dyDescent="0.25">
      <c r="A8" s="110">
        <v>332</v>
      </c>
      <c r="B8" s="192" t="s">
        <v>47</v>
      </c>
      <c r="C8" s="193"/>
      <c r="D8" s="134" t="s">
        <v>49</v>
      </c>
      <c r="E8" s="135"/>
      <c r="F8" s="234"/>
      <c r="G8" s="134" t="s">
        <v>50</v>
      </c>
      <c r="H8" s="140"/>
      <c r="I8" s="144"/>
      <c r="J8" s="234"/>
      <c r="K8" s="143" t="s">
        <v>44</v>
      </c>
      <c r="L8" s="140"/>
      <c r="M8" s="144"/>
      <c r="N8" s="182"/>
      <c r="O8" s="27"/>
    </row>
    <row r="9" spans="1:17" ht="28.5" customHeight="1" x14ac:dyDescent="0.25">
      <c r="A9" s="112"/>
      <c r="B9" s="194"/>
      <c r="C9" s="195"/>
      <c r="D9" s="138"/>
      <c r="E9" s="139"/>
      <c r="F9" s="233"/>
      <c r="G9" s="138"/>
      <c r="H9" s="142"/>
      <c r="I9" s="86"/>
      <c r="J9" s="233"/>
      <c r="K9" s="138"/>
      <c r="L9" s="142"/>
      <c r="M9" s="86"/>
      <c r="N9" s="183"/>
      <c r="O9" s="27"/>
    </row>
    <row r="10" spans="1:17" ht="15.6" customHeight="1" x14ac:dyDescent="0.25">
      <c r="A10" s="110">
        <v>340</v>
      </c>
      <c r="B10" s="128" t="s">
        <v>15</v>
      </c>
      <c r="C10" s="189"/>
      <c r="D10" s="134" t="s">
        <v>53</v>
      </c>
      <c r="E10" s="135"/>
      <c r="F10" s="234">
        <v>120</v>
      </c>
      <c r="G10" s="134" t="s">
        <v>56</v>
      </c>
      <c r="H10" s="140"/>
      <c r="I10" s="144"/>
      <c r="J10" s="234">
        <v>40</v>
      </c>
      <c r="K10" s="176" t="s">
        <v>20</v>
      </c>
      <c r="L10" s="177"/>
      <c r="M10" s="178"/>
      <c r="N10" s="182">
        <v>45.5</v>
      </c>
      <c r="O10" s="27"/>
    </row>
    <row r="11" spans="1:17" ht="27.75" customHeight="1" x14ac:dyDescent="0.25">
      <c r="A11" s="112"/>
      <c r="B11" s="190"/>
      <c r="C11" s="191"/>
      <c r="D11" s="138"/>
      <c r="E11" s="139"/>
      <c r="F11" s="233"/>
      <c r="G11" s="138"/>
      <c r="H11" s="142"/>
      <c r="I11" s="86"/>
      <c r="J11" s="233"/>
      <c r="K11" s="179"/>
      <c r="L11" s="180"/>
      <c r="M11" s="181"/>
      <c r="N11" s="183"/>
      <c r="O11" s="27"/>
    </row>
    <row r="12" spans="1:17" ht="15.6" customHeight="1" x14ac:dyDescent="0.25">
      <c r="A12" s="110">
        <v>345</v>
      </c>
      <c r="B12" s="128" t="s">
        <v>16</v>
      </c>
      <c r="C12" s="118"/>
      <c r="D12" s="134" t="s">
        <v>54</v>
      </c>
      <c r="E12" s="135"/>
      <c r="F12" s="234"/>
      <c r="G12" s="134" t="s">
        <v>57</v>
      </c>
      <c r="H12" s="140"/>
      <c r="I12" s="144"/>
      <c r="J12" s="234"/>
      <c r="K12" s="143" t="s">
        <v>76</v>
      </c>
      <c r="L12" s="140"/>
      <c r="M12" s="144"/>
      <c r="N12" s="182"/>
      <c r="O12" s="27"/>
    </row>
    <row r="13" spans="1:17" ht="15.6" customHeight="1" x14ac:dyDescent="0.25">
      <c r="A13" s="184"/>
      <c r="B13" s="119"/>
      <c r="C13" s="120"/>
      <c r="D13" s="136"/>
      <c r="E13" s="137"/>
      <c r="F13" s="232"/>
      <c r="G13" s="136"/>
      <c r="H13" s="141"/>
      <c r="I13" s="148"/>
      <c r="J13" s="232"/>
      <c r="K13" s="136"/>
      <c r="L13" s="187"/>
      <c r="M13" s="148"/>
      <c r="N13" s="188"/>
      <c r="O13" s="27"/>
    </row>
    <row r="14" spans="1:17" ht="15" customHeight="1" x14ac:dyDescent="0.25">
      <c r="A14" s="185"/>
      <c r="B14" s="121"/>
      <c r="C14" s="122"/>
      <c r="D14" s="138"/>
      <c r="E14" s="139"/>
      <c r="F14" s="233"/>
      <c r="G14" s="138"/>
      <c r="H14" s="142"/>
      <c r="I14" s="86"/>
      <c r="J14" s="233"/>
      <c r="K14" s="138"/>
      <c r="L14" s="142"/>
      <c r="M14" s="86"/>
      <c r="N14" s="183"/>
      <c r="O14" s="27"/>
    </row>
    <row r="15" spans="1:17" ht="14.45" customHeight="1" x14ac:dyDescent="0.25">
      <c r="A15" s="110">
        <v>410</v>
      </c>
      <c r="B15" s="113" t="s">
        <v>67</v>
      </c>
      <c r="C15" s="116" t="s">
        <v>71</v>
      </c>
      <c r="D15" s="117" t="s">
        <v>77</v>
      </c>
      <c r="E15" s="118"/>
      <c r="F15" s="224"/>
      <c r="G15" s="117" t="s">
        <v>80</v>
      </c>
      <c r="H15" s="156"/>
      <c r="I15" s="118"/>
      <c r="J15" s="125"/>
      <c r="K15" s="145" t="s">
        <v>81</v>
      </c>
      <c r="L15" s="140" t="s">
        <v>79</v>
      </c>
      <c r="M15" s="144"/>
      <c r="N15" s="125"/>
      <c r="O15" s="25"/>
    </row>
    <row r="16" spans="1:17" ht="14.45" customHeight="1" x14ac:dyDescent="0.25">
      <c r="A16" s="111"/>
      <c r="B16" s="114"/>
      <c r="C16" s="116"/>
      <c r="D16" s="119"/>
      <c r="E16" s="120"/>
      <c r="F16" s="225"/>
      <c r="G16" s="119"/>
      <c r="H16" s="157"/>
      <c r="I16" s="120"/>
      <c r="J16" s="126"/>
      <c r="K16" s="146"/>
      <c r="L16" s="141"/>
      <c r="M16" s="148"/>
      <c r="N16" s="126"/>
      <c r="O16" s="25"/>
      <c r="P16" s="2">
        <v>0.1</v>
      </c>
    </row>
    <row r="17" spans="1:19" ht="27" customHeight="1" x14ac:dyDescent="0.25">
      <c r="A17" s="111"/>
      <c r="B17" s="114"/>
      <c r="C17" s="116"/>
      <c r="D17" s="121"/>
      <c r="E17" s="122"/>
      <c r="F17" s="226"/>
      <c r="G17" s="121"/>
      <c r="H17" s="158"/>
      <c r="I17" s="122"/>
      <c r="J17" s="127"/>
      <c r="K17" s="147"/>
      <c r="L17" s="142"/>
      <c r="M17" s="86"/>
      <c r="N17" s="127"/>
      <c r="O17" s="25"/>
      <c r="P17" s="76"/>
    </row>
    <row r="18" spans="1:19" ht="33" customHeight="1" x14ac:dyDescent="0.25">
      <c r="A18" s="111"/>
      <c r="B18" s="114"/>
      <c r="C18" s="149" t="s">
        <v>72</v>
      </c>
      <c r="D18" s="134" t="s">
        <v>78</v>
      </c>
      <c r="E18" s="144"/>
      <c r="F18" s="224">
        <v>200</v>
      </c>
      <c r="G18" s="134" t="s">
        <v>85</v>
      </c>
      <c r="H18" s="140"/>
      <c r="I18" s="144"/>
      <c r="J18" s="87">
        <v>20</v>
      </c>
      <c r="K18" s="153" t="s">
        <v>82</v>
      </c>
      <c r="L18" s="40" t="s">
        <v>83</v>
      </c>
      <c r="M18" s="58">
        <v>1.2</v>
      </c>
      <c r="N18" s="80">
        <f>(M18+((M19*M20)/43560))</f>
        <v>1.2275482093663912</v>
      </c>
      <c r="O18" s="25"/>
    </row>
    <row r="19" spans="1:19" ht="30.75" customHeight="1" x14ac:dyDescent="0.25">
      <c r="A19" s="111"/>
      <c r="B19" s="114"/>
      <c r="C19" s="150"/>
      <c r="D19" s="136"/>
      <c r="E19" s="148"/>
      <c r="F19" s="231"/>
      <c r="G19" s="136"/>
      <c r="H19" s="141"/>
      <c r="I19" s="148"/>
      <c r="J19" s="88"/>
      <c r="K19" s="154"/>
      <c r="L19" s="41" t="s">
        <v>75</v>
      </c>
      <c r="M19" s="59">
        <v>150</v>
      </c>
      <c r="N19" s="81"/>
      <c r="O19" s="25"/>
    </row>
    <row r="20" spans="1:19" ht="29.25" customHeight="1" x14ac:dyDescent="0.25">
      <c r="A20" s="111"/>
      <c r="B20" s="114"/>
      <c r="C20" s="150"/>
      <c r="D20" s="138"/>
      <c r="E20" s="86"/>
      <c r="F20" s="227"/>
      <c r="G20" s="138"/>
      <c r="H20" s="142"/>
      <c r="I20" s="86"/>
      <c r="J20" s="89"/>
      <c r="K20" s="155"/>
      <c r="L20" s="42" t="s">
        <v>33</v>
      </c>
      <c r="M20" s="53">
        <v>8</v>
      </c>
      <c r="N20" s="82"/>
      <c r="O20" s="25"/>
    </row>
    <row r="21" spans="1:19" ht="13.35" customHeight="1" x14ac:dyDescent="0.25">
      <c r="A21" s="111"/>
      <c r="B21" s="114"/>
      <c r="C21" s="151"/>
      <c r="D21" s="159" t="s">
        <v>88</v>
      </c>
      <c r="E21" s="120"/>
      <c r="F21" s="232">
        <v>40</v>
      </c>
      <c r="G21" s="162" t="s">
        <v>68</v>
      </c>
      <c r="H21" s="162"/>
      <c r="I21" s="163"/>
      <c r="J21" s="228">
        <f>R24+R25</f>
        <v>10</v>
      </c>
      <c r="K21" s="167" t="s">
        <v>84</v>
      </c>
      <c r="L21" s="148" t="s">
        <v>101</v>
      </c>
      <c r="M21" s="44"/>
      <c r="N21" s="170">
        <f>M23*(M25)</f>
        <v>0.1</v>
      </c>
      <c r="O21" s="25"/>
      <c r="S21" s="14">
        <v>0.1</v>
      </c>
    </row>
    <row r="22" spans="1:19" ht="12.75" customHeight="1" x14ac:dyDescent="0.25">
      <c r="A22" s="111"/>
      <c r="B22" s="114"/>
      <c r="C22" s="151"/>
      <c r="D22" s="159"/>
      <c r="E22" s="120"/>
      <c r="F22" s="232"/>
      <c r="G22" s="163"/>
      <c r="H22" s="163"/>
      <c r="I22" s="163"/>
      <c r="J22" s="229"/>
      <c r="K22" s="168"/>
      <c r="L22" s="137"/>
      <c r="M22" s="45"/>
      <c r="N22" s="170"/>
      <c r="O22" s="25"/>
      <c r="S22" s="14">
        <v>0.2</v>
      </c>
    </row>
    <row r="23" spans="1:19" x14ac:dyDescent="0.25">
      <c r="A23" s="111"/>
      <c r="B23" s="114"/>
      <c r="C23" s="151"/>
      <c r="D23" s="119"/>
      <c r="E23" s="120"/>
      <c r="F23" s="232"/>
      <c r="G23" s="163"/>
      <c r="H23" s="163"/>
      <c r="I23" s="163"/>
      <c r="J23" s="229"/>
      <c r="K23" s="168"/>
      <c r="L23" s="137"/>
      <c r="M23" s="54">
        <v>0.2</v>
      </c>
      <c r="N23" s="170"/>
      <c r="O23" s="25"/>
      <c r="P23" s="3" t="s">
        <v>4</v>
      </c>
      <c r="Q23" s="3" t="s">
        <v>5</v>
      </c>
      <c r="S23" s="14">
        <v>0.3</v>
      </c>
    </row>
    <row r="24" spans="1:19" ht="15" customHeight="1" x14ac:dyDescent="0.25">
      <c r="A24" s="111"/>
      <c r="B24" s="114"/>
      <c r="C24" s="151"/>
      <c r="D24" s="119"/>
      <c r="E24" s="120"/>
      <c r="F24" s="232"/>
      <c r="G24" s="172" t="s">
        <v>23</v>
      </c>
      <c r="H24" s="173"/>
      <c r="I24" s="1" t="s">
        <v>3</v>
      </c>
      <c r="J24" s="229"/>
      <c r="K24" s="168"/>
      <c r="L24" s="137"/>
      <c r="M24" s="46"/>
      <c r="N24" s="170"/>
      <c r="O24" s="25"/>
      <c r="P24" s="4" t="s">
        <v>1</v>
      </c>
      <c r="Q24" s="5" t="s">
        <v>6</v>
      </c>
      <c r="R24" s="19">
        <f>IF($I24=$P23,1,IF($I24=$P24,0.75,IF($I24=$P25,0.5,IF($I24=$P26,0.25))))*($F$21*0.6)</f>
        <v>6</v>
      </c>
      <c r="S24" s="15">
        <v>0.4</v>
      </c>
    </row>
    <row r="25" spans="1:19" ht="15" customHeight="1" x14ac:dyDescent="0.25">
      <c r="A25" s="112"/>
      <c r="B25" s="115"/>
      <c r="C25" s="152"/>
      <c r="D25" s="121"/>
      <c r="E25" s="122"/>
      <c r="F25" s="233"/>
      <c r="G25" s="174" t="s">
        <v>24</v>
      </c>
      <c r="H25" s="175"/>
      <c r="I25" s="10" t="s">
        <v>9</v>
      </c>
      <c r="J25" s="230"/>
      <c r="K25" s="169"/>
      <c r="L25" s="47" t="s">
        <v>86</v>
      </c>
      <c r="M25" s="16">
        <v>0.5</v>
      </c>
      <c r="N25" s="171"/>
      <c r="O25" s="25"/>
      <c r="P25" s="4" t="s">
        <v>2</v>
      </c>
      <c r="Q25" s="5" t="s">
        <v>8</v>
      </c>
      <c r="R25" s="19">
        <f>IF($I25=$Q23,1,IF($I25=$Q24,0.75,IF($I25=$Q25,0.5,IF($I25=$Q26,0.25))))*($F21*0.4)</f>
        <v>4</v>
      </c>
      <c r="S25" s="15">
        <v>0.5</v>
      </c>
    </row>
    <row r="26" spans="1:19" ht="15.6" customHeight="1" x14ac:dyDescent="0.25">
      <c r="A26" s="110">
        <v>412</v>
      </c>
      <c r="B26" s="128" t="s">
        <v>65</v>
      </c>
      <c r="C26" s="129"/>
      <c r="D26" s="134" t="s">
        <v>41</v>
      </c>
      <c r="E26" s="135"/>
      <c r="F26" s="224"/>
      <c r="G26" s="134" t="s">
        <v>42</v>
      </c>
      <c r="H26" s="140"/>
      <c r="I26" s="140"/>
      <c r="J26" s="224"/>
      <c r="K26" s="143" t="s">
        <v>43</v>
      </c>
      <c r="L26" s="140"/>
      <c r="M26" s="144"/>
      <c r="N26" s="125"/>
      <c r="O26" s="25"/>
      <c r="P26" s="5" t="s">
        <v>3</v>
      </c>
      <c r="Q26" s="3" t="s">
        <v>9</v>
      </c>
      <c r="R26" s="2" t="s">
        <v>29</v>
      </c>
      <c r="S26" s="15">
        <v>0.6</v>
      </c>
    </row>
    <row r="27" spans="1:19" ht="28.7" customHeight="1" x14ac:dyDescent="0.25">
      <c r="A27" s="112"/>
      <c r="B27" s="132"/>
      <c r="C27" s="133"/>
      <c r="D27" s="138"/>
      <c r="E27" s="139"/>
      <c r="F27" s="227"/>
      <c r="G27" s="138"/>
      <c r="H27" s="142"/>
      <c r="I27" s="142"/>
      <c r="J27" s="227"/>
      <c r="K27" s="138"/>
      <c r="L27" s="142"/>
      <c r="M27" s="86"/>
      <c r="N27" s="127"/>
      <c r="O27" s="25"/>
      <c r="S27" s="14">
        <v>0.7</v>
      </c>
    </row>
    <row r="28" spans="1:19" ht="15" customHeight="1" x14ac:dyDescent="0.25">
      <c r="A28" s="110">
        <v>600</v>
      </c>
      <c r="B28" s="128" t="s">
        <v>66</v>
      </c>
      <c r="C28" s="129"/>
      <c r="D28" s="134" t="s">
        <v>55</v>
      </c>
      <c r="E28" s="135"/>
      <c r="F28" s="224"/>
      <c r="G28" s="134" t="s">
        <v>58</v>
      </c>
      <c r="H28" s="140"/>
      <c r="I28" s="140"/>
      <c r="J28" s="224"/>
      <c r="K28" s="143" t="s">
        <v>52</v>
      </c>
      <c r="L28" s="140"/>
      <c r="M28" s="144"/>
      <c r="N28" s="125"/>
      <c r="O28" s="25"/>
    </row>
    <row r="29" spans="1:19" ht="27.75" customHeight="1" x14ac:dyDescent="0.25">
      <c r="A29" s="112"/>
      <c r="B29" s="132"/>
      <c r="C29" s="133"/>
      <c r="D29" s="138"/>
      <c r="E29" s="139"/>
      <c r="F29" s="227"/>
      <c r="G29" s="138"/>
      <c r="H29" s="142"/>
      <c r="I29" s="142"/>
      <c r="J29" s="227"/>
      <c r="K29" s="138"/>
      <c r="L29" s="142"/>
      <c r="M29" s="86"/>
      <c r="N29" s="127"/>
      <c r="O29" s="25"/>
    </row>
    <row r="30" spans="1:19" ht="27.75" customHeight="1" x14ac:dyDescent="0.25">
      <c r="A30" s="110">
        <v>638</v>
      </c>
      <c r="B30" s="128" t="s">
        <v>70</v>
      </c>
      <c r="C30" s="129"/>
      <c r="D30" s="134" t="s">
        <v>73</v>
      </c>
      <c r="E30" s="135"/>
      <c r="F30" s="224">
        <v>120</v>
      </c>
      <c r="G30" s="134" t="s">
        <v>90</v>
      </c>
      <c r="H30" s="140"/>
      <c r="I30" s="140"/>
      <c r="J30" s="224">
        <v>10</v>
      </c>
      <c r="K30" s="78" t="s">
        <v>32</v>
      </c>
      <c r="L30" s="79"/>
      <c r="M30" s="55">
        <v>0.9</v>
      </c>
      <c r="N30" s="80">
        <f>(M30+((M31*M32)/43560))</f>
        <v>0.90573921028466486</v>
      </c>
      <c r="O30" s="22"/>
    </row>
    <row r="31" spans="1:19" ht="27.75" customHeight="1" x14ac:dyDescent="0.25">
      <c r="A31" s="111"/>
      <c r="B31" s="130"/>
      <c r="C31" s="131"/>
      <c r="D31" s="136"/>
      <c r="E31" s="137"/>
      <c r="F31" s="231"/>
      <c r="G31" s="136"/>
      <c r="H31" s="141"/>
      <c r="I31" s="141"/>
      <c r="J31" s="231"/>
      <c r="K31" s="83" t="s">
        <v>74</v>
      </c>
      <c r="L31" s="84"/>
      <c r="M31" s="56">
        <v>50</v>
      </c>
      <c r="N31" s="81"/>
      <c r="O31" s="22"/>
    </row>
    <row r="32" spans="1:19" ht="26.25" customHeight="1" x14ac:dyDescent="0.25">
      <c r="A32" s="112"/>
      <c r="B32" s="132"/>
      <c r="C32" s="133"/>
      <c r="D32" s="138"/>
      <c r="E32" s="139"/>
      <c r="F32" s="227"/>
      <c r="G32" s="138"/>
      <c r="H32" s="142"/>
      <c r="I32" s="142"/>
      <c r="J32" s="227"/>
      <c r="K32" s="85" t="s">
        <v>33</v>
      </c>
      <c r="L32" s="86"/>
      <c r="M32" s="57">
        <v>5</v>
      </c>
      <c r="N32" s="82"/>
      <c r="O32" s="22"/>
    </row>
    <row r="33" spans="1:16" ht="16.5" customHeight="1" x14ac:dyDescent="0.25">
      <c r="C33" s="7" t="s">
        <v>11</v>
      </c>
      <c r="D33" s="94" t="s">
        <v>17</v>
      </c>
      <c r="E33" s="95"/>
      <c r="F33" s="60">
        <f>SUM(F5:F32)</f>
        <v>480</v>
      </c>
      <c r="G33" s="96" t="s">
        <v>18</v>
      </c>
      <c r="H33" s="90"/>
      <c r="I33" s="97"/>
      <c r="J33" s="60">
        <f>SUM(J5:J32)</f>
        <v>80</v>
      </c>
      <c r="K33" s="36"/>
      <c r="L33" s="90" t="s">
        <v>31</v>
      </c>
      <c r="M33" s="91"/>
      <c r="N33" s="18">
        <f>SUM(N5:N32)</f>
        <v>47.733287419651056</v>
      </c>
      <c r="O33" s="23"/>
    </row>
    <row r="34" spans="1:16" ht="10.5" customHeight="1" thickBot="1" x14ac:dyDescent="0.3">
      <c r="C34" s="6"/>
      <c r="D34" s="92"/>
      <c r="E34" s="93"/>
      <c r="F34" s="63" t="s">
        <v>10</v>
      </c>
      <c r="G34" s="98"/>
      <c r="H34" s="92"/>
      <c r="I34" s="93"/>
      <c r="J34" s="63" t="s">
        <v>10</v>
      </c>
      <c r="K34" s="24"/>
      <c r="L34" s="92"/>
      <c r="M34" s="93"/>
      <c r="N34" s="17" t="s">
        <v>12</v>
      </c>
      <c r="O34" s="24"/>
      <c r="P34" s="74"/>
    </row>
    <row r="35" spans="1:16" ht="14.25" customHeight="1" x14ac:dyDescent="0.25">
      <c r="A35" s="69"/>
      <c r="B35" s="33"/>
      <c r="C35" s="48"/>
      <c r="D35" s="104" t="s">
        <v>119</v>
      </c>
      <c r="E35" s="105"/>
      <c r="F35" s="64">
        <f>F33/N33</f>
        <v>10.055875594321448</v>
      </c>
      <c r="G35" s="104" t="s">
        <v>118</v>
      </c>
      <c r="H35" s="105"/>
      <c r="I35" s="105"/>
      <c r="J35" s="64">
        <f>J33/N33</f>
        <v>1.675979265720241</v>
      </c>
      <c r="K35" s="49"/>
      <c r="L35" s="106" t="s">
        <v>27</v>
      </c>
      <c r="M35" s="107"/>
      <c r="N35" s="39">
        <f>F33-J33</f>
        <v>400</v>
      </c>
      <c r="O35" s="23"/>
    </row>
    <row r="36" spans="1:16" ht="12.75" customHeight="1" thickBot="1" x14ac:dyDescent="0.3">
      <c r="A36" s="69"/>
      <c r="B36" s="33"/>
      <c r="C36" s="67"/>
      <c r="D36" s="105"/>
      <c r="E36" s="105"/>
      <c r="F36" s="68" t="s">
        <v>120</v>
      </c>
      <c r="G36" s="105"/>
      <c r="H36" s="105"/>
      <c r="I36" s="105"/>
      <c r="J36" s="68" t="s">
        <v>120</v>
      </c>
      <c r="K36" s="67"/>
      <c r="L36" s="108"/>
      <c r="M36" s="109"/>
      <c r="N36" s="38" t="s">
        <v>10</v>
      </c>
      <c r="O36" s="23"/>
    </row>
    <row r="37" spans="1:16" ht="44.25" customHeight="1" x14ac:dyDescent="0.25">
      <c r="A37" s="99" t="s">
        <v>48</v>
      </c>
      <c r="B37" s="100"/>
      <c r="C37" s="102"/>
      <c r="D37" s="102"/>
      <c r="E37" s="34" t="s">
        <v>45</v>
      </c>
      <c r="F37" s="103"/>
      <c r="G37" s="102"/>
      <c r="H37" s="34" t="s">
        <v>46</v>
      </c>
      <c r="I37" s="103"/>
      <c r="J37" s="102"/>
      <c r="K37" s="102"/>
      <c r="L37" s="6"/>
      <c r="M37" s="6"/>
      <c r="N37" s="37"/>
      <c r="O37" s="24"/>
    </row>
  </sheetData>
  <sheetProtection algorithmName="SHA-512" hashValue="83rEX6zezXT3HuYcGew07xbYaFiwg2ZHtKErK+oPZY+e+SeODWiOTsx/OWEiBZffXY37sMUbn59vO6ikOR6wdw==" saltValue="jMelXcHJSIG+Zbbvby1zmw==" spinCount="100000" sheet="1" objects="1" scenarios="1" selectLockedCells="1"/>
  <mergeCells count="101">
    <mergeCell ref="A1:J3"/>
    <mergeCell ref="L1:N1"/>
    <mergeCell ref="L3:N3"/>
    <mergeCell ref="B4:C4"/>
    <mergeCell ref="D4:E4"/>
    <mergeCell ref="G4:I4"/>
    <mergeCell ref="K4:M4"/>
    <mergeCell ref="D33:E34"/>
    <mergeCell ref="G33:I34"/>
    <mergeCell ref="N5:N7"/>
    <mergeCell ref="A8:A9"/>
    <mergeCell ref="B8:C9"/>
    <mergeCell ref="D8:E9"/>
    <mergeCell ref="F8:F9"/>
    <mergeCell ref="G8:I9"/>
    <mergeCell ref="J8:J9"/>
    <mergeCell ref="N8:N9"/>
    <mergeCell ref="A5:A7"/>
    <mergeCell ref="B5:C7"/>
    <mergeCell ref="D5:E7"/>
    <mergeCell ref="F5:F7"/>
    <mergeCell ref="G5:I7"/>
    <mergeCell ref="J5:J7"/>
    <mergeCell ref="K5:M7"/>
    <mergeCell ref="K8:M9"/>
    <mergeCell ref="N10:N11"/>
    <mergeCell ref="A12:A14"/>
    <mergeCell ref="B12:C14"/>
    <mergeCell ref="D12:E14"/>
    <mergeCell ref="F12:F14"/>
    <mergeCell ref="G12:I14"/>
    <mergeCell ref="J12:J14"/>
    <mergeCell ref="N12:N14"/>
    <mergeCell ref="A10:A11"/>
    <mergeCell ref="B10:C11"/>
    <mergeCell ref="D10:E11"/>
    <mergeCell ref="F10:F11"/>
    <mergeCell ref="G10:I11"/>
    <mergeCell ref="J10:J11"/>
    <mergeCell ref="K10:M11"/>
    <mergeCell ref="K12:M14"/>
    <mergeCell ref="A26:A27"/>
    <mergeCell ref="B26:C27"/>
    <mergeCell ref="D26:E27"/>
    <mergeCell ref="F26:F27"/>
    <mergeCell ref="G26:I27"/>
    <mergeCell ref="A15:A25"/>
    <mergeCell ref="B15:B25"/>
    <mergeCell ref="C15:C17"/>
    <mergeCell ref="C18:C25"/>
    <mergeCell ref="G21:I23"/>
    <mergeCell ref="D18:E20"/>
    <mergeCell ref="F18:F20"/>
    <mergeCell ref="G18:I20"/>
    <mergeCell ref="G24:H24"/>
    <mergeCell ref="G25:H25"/>
    <mergeCell ref="D21:E25"/>
    <mergeCell ref="F21:F25"/>
    <mergeCell ref="A37:B37"/>
    <mergeCell ref="A30:A32"/>
    <mergeCell ref="B30:C32"/>
    <mergeCell ref="D30:E32"/>
    <mergeCell ref="F30:F32"/>
    <mergeCell ref="A28:A29"/>
    <mergeCell ref="B28:C29"/>
    <mergeCell ref="D28:E29"/>
    <mergeCell ref="F28:F29"/>
    <mergeCell ref="N26:N27"/>
    <mergeCell ref="J21:J25"/>
    <mergeCell ref="K21:K25"/>
    <mergeCell ref="L21:L24"/>
    <mergeCell ref="N30:N32"/>
    <mergeCell ref="J30:J32"/>
    <mergeCell ref="K30:L30"/>
    <mergeCell ref="K31:L31"/>
    <mergeCell ref="K32:L32"/>
    <mergeCell ref="N28:N29"/>
    <mergeCell ref="J26:J27"/>
    <mergeCell ref="K26:M27"/>
    <mergeCell ref="N21:N25"/>
    <mergeCell ref="G30:I32"/>
    <mergeCell ref="L33:M34"/>
    <mergeCell ref="G28:I29"/>
    <mergeCell ref="L35:M36"/>
    <mergeCell ref="C37:D37"/>
    <mergeCell ref="F37:G37"/>
    <mergeCell ref="I37:K37"/>
    <mergeCell ref="D35:E36"/>
    <mergeCell ref="G35:I36"/>
    <mergeCell ref="J28:J29"/>
    <mergeCell ref="K28:M29"/>
    <mergeCell ref="N18:N20"/>
    <mergeCell ref="D15:E17"/>
    <mergeCell ref="G15:I17"/>
    <mergeCell ref="F15:F17"/>
    <mergeCell ref="L15:M17"/>
    <mergeCell ref="N15:N17"/>
    <mergeCell ref="J15:J17"/>
    <mergeCell ref="K18:K20"/>
    <mergeCell ref="K15:K17"/>
    <mergeCell ref="J18:J20"/>
  </mergeCells>
  <dataValidations count="4">
    <dataValidation type="list" showInputMessage="1" showErrorMessage="1" sqref="I24" xr:uid="{00000000-0002-0000-0000-000000000000}">
      <formula1>bank_height</formula1>
    </dataValidation>
    <dataValidation type="list" showInputMessage="1" showErrorMessage="1" sqref="I25" xr:uid="{00000000-0002-0000-0000-000001000000}">
      <formula1>gully_height</formula1>
    </dataValidation>
    <dataValidation type="list" showInputMessage="1" showErrorMessage="1" sqref="M25" xr:uid="{00000000-0002-0000-0000-000002000000}">
      <formula1>$S$21:$S$27</formula1>
    </dataValidation>
    <dataValidation type="list" allowBlank="1" showInputMessage="1" showErrorMessage="1" sqref="J15:J17" xr:uid="{217DBCBC-A8F8-4FB2-A12B-C04575DFE3D3}">
      <formula1>$P$16</formula1>
    </dataValidation>
  </dataValidations>
  <pageMargins left="0.9" right="0.4" top="0.55000000000000004" bottom="0.3" header="0.4" footer="0.3"/>
  <pageSetup paperSize="3"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24E72-161F-44D5-85FA-A8BFA2D60A09}">
  <dimension ref="A1:K20"/>
  <sheetViews>
    <sheetView workbookViewId="0">
      <selection sqref="A1:XFD1048576"/>
    </sheetView>
  </sheetViews>
  <sheetFormatPr defaultRowHeight="15" x14ac:dyDescent="0.25"/>
  <cols>
    <col min="1" max="1" width="11" bestFit="1" customWidth="1"/>
  </cols>
  <sheetData>
    <row r="1" spans="1:11" ht="15.75" x14ac:dyDescent="0.25">
      <c r="A1" s="32" t="s">
        <v>126</v>
      </c>
    </row>
    <row r="2" spans="1:11" ht="15.75" x14ac:dyDescent="0.25">
      <c r="A2" s="62">
        <v>43160</v>
      </c>
    </row>
    <row r="3" spans="1:11" ht="10.5" customHeight="1" x14ac:dyDescent="0.25">
      <c r="A3" s="31"/>
    </row>
    <row r="4" spans="1:11" ht="29.25" customHeight="1" x14ac:dyDescent="0.25">
      <c r="A4" s="218" t="s">
        <v>114</v>
      </c>
      <c r="B4" s="218"/>
      <c r="C4" s="218"/>
      <c r="D4" s="218"/>
      <c r="E4" s="218"/>
      <c r="F4" s="218"/>
      <c r="G4" s="218"/>
      <c r="H4" s="218"/>
      <c r="I4" s="218"/>
      <c r="J4" s="218"/>
      <c r="K4" s="218"/>
    </row>
    <row r="5" spans="1:11" ht="9.75" customHeight="1" x14ac:dyDescent="0.25"/>
    <row r="6" spans="1:11" x14ac:dyDescent="0.25">
      <c r="A6" s="30" t="s">
        <v>60</v>
      </c>
      <c r="B6" s="30"/>
    </row>
    <row r="7" spans="1:11" x14ac:dyDescent="0.25">
      <c r="A7" s="30" t="s">
        <v>61</v>
      </c>
      <c r="B7" s="30"/>
    </row>
    <row r="8" spans="1:11" x14ac:dyDescent="0.25">
      <c r="A8" s="30" t="s">
        <v>62</v>
      </c>
      <c r="B8" s="30"/>
    </row>
    <row r="9" spans="1:11" x14ac:dyDescent="0.25">
      <c r="A9" s="30" t="s">
        <v>63</v>
      </c>
      <c r="B9" s="30"/>
    </row>
    <row r="10" spans="1:11" x14ac:dyDescent="0.25">
      <c r="A10" s="30" t="s">
        <v>64</v>
      </c>
      <c r="B10" s="30"/>
    </row>
    <row r="11" spans="1:11" x14ac:dyDescent="0.25">
      <c r="A11" s="30"/>
      <c r="B11" s="30"/>
    </row>
    <row r="12" spans="1:11" x14ac:dyDescent="0.25">
      <c r="A12" s="66" t="s">
        <v>123</v>
      </c>
    </row>
    <row r="13" spans="1:11" ht="15.75" x14ac:dyDescent="0.25">
      <c r="A13" s="32" t="s">
        <v>125</v>
      </c>
    </row>
    <row r="14" spans="1:11" x14ac:dyDescent="0.25">
      <c r="A14" s="65">
        <v>43203</v>
      </c>
    </row>
    <row r="15" spans="1:11" ht="21" customHeight="1" x14ac:dyDescent="0.25">
      <c r="A15" s="30" t="s">
        <v>121</v>
      </c>
    </row>
    <row r="16" spans="1:11" x14ac:dyDescent="0.25">
      <c r="A16" s="30" t="s">
        <v>122</v>
      </c>
    </row>
    <row r="18" spans="1:1" ht="15.75" x14ac:dyDescent="0.25">
      <c r="A18" s="32" t="s">
        <v>127</v>
      </c>
    </row>
    <row r="19" spans="1:1" x14ac:dyDescent="0.25">
      <c r="A19" s="65">
        <v>43409</v>
      </c>
    </row>
    <row r="20" spans="1:1" x14ac:dyDescent="0.25">
      <c r="A20" s="77" t="s">
        <v>129</v>
      </c>
    </row>
  </sheetData>
  <sheetProtection algorithmName="SHA-512" hashValue="C1IKW8Ks22IDWDXhb467GoGT/5SL8qJgHthHZQnVvUIZpa/vkeoIb8NhU5b2Sd80uy7NcvhzTXmAcHubUAf/+Q==" saltValue="tRDOTght2e9qSIN+ZCXNjA==" spinCount="100000" sheet="1" objects="1" scenarios="1" selectLockedCells="1" selectUnlockedCells="1"/>
  <mergeCells count="1">
    <mergeCell ref="A4:K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1-Benefits Worksheet</vt:lpstr>
      <vt:lpstr>2-Instructions</vt:lpstr>
      <vt:lpstr>3-Illustrations</vt:lpstr>
      <vt:lpstr>4-Example Worksheet</vt:lpstr>
      <vt:lpstr>5-Information</vt:lpstr>
      <vt:lpstr>'1-Benefits Worksheet'!bank_height</vt:lpstr>
      <vt:lpstr>'4-Example Worksheet'!bank_height</vt:lpstr>
      <vt:lpstr>'1-Benefits Worksheet'!gully_height</vt:lpstr>
      <vt:lpstr>'4-Example Worksheet'!gully_height</vt:lpstr>
      <vt:lpstr>'1-Benefits Worksheet'!percent_conc_flow</vt:lpstr>
      <vt:lpstr>'4-Example Worksheet'!percent_conc_flow</vt:lpstr>
      <vt:lpstr>'1-Benefits Worksheet'!percent_gullies</vt:lpstr>
      <vt:lpstr>'4-Example Worksheet'!percent_gullies</vt:lpstr>
      <vt:lpstr>'1-Benefits Worksheet'!Print_Area</vt:lpstr>
      <vt:lpstr>'4-Example Worksheet'!Print_Area</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Woida, Kathleen - NRCS, Des Moines, IA</dc:creator>
  <cp:lastModifiedBy>Woida, Kathleen - NRCS, Des Moines, IA</cp:lastModifiedBy>
  <cp:lastPrinted>2018-04-13T16:57:35Z</cp:lastPrinted>
  <dcterms:created xsi:type="dcterms:W3CDTF">2016-11-16T17:25:38Z</dcterms:created>
  <dcterms:modified xsi:type="dcterms:W3CDTF">2018-11-05T21:51:22Z</dcterms:modified>
</cp:coreProperties>
</file>